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3"/>
  </bookViews>
  <sheets>
    <sheet name="Sažetak" sheetId="1" r:id="rId1"/>
    <sheet name="Račun prihoda i rashoda" sheetId="2" r:id="rId2"/>
    <sheet name="Račun financiranja" sheetId="3" r:id="rId3"/>
    <sheet name="Rashodi prema financijskoj k." sheetId="4" r:id="rId4"/>
    <sheet name="Posebni dio" sheetId="5" r:id="rId5"/>
    <sheet name="Preneseni višak ili manjak" sheetId="6" r:id="rId6"/>
  </sheets>
  <definedNames/>
  <calcPr fullCalcOnLoad="1"/>
</workbook>
</file>

<file path=xl/sharedStrings.xml><?xml version="1.0" encoding="utf-8"?>
<sst xmlns="http://schemas.openxmlformats.org/spreadsheetml/2006/main" count="272" uniqueCount="107">
  <si>
    <t>I. OPĆI DIO</t>
  </si>
  <si>
    <t>A) SAŽETAK RAČUNA PRIHODA I RASHODA</t>
  </si>
  <si>
    <t>Proračun za 2023.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</si>
  <si>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</si>
  <si>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</si>
  <si>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</si>
  <si>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</si>
  <si>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</si>
  <si>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</si>
  <si>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</si>
  <si>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</si>
  <si>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</si>
  <si>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</si>
  <si>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</si>
  <si>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</si>
  <si>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PRETHODNIH GODINA*</t>
  </si>
  <si>
    <t>VIŠAK / MANJAK IZ PRETHODNIH GODINA KOJI ĆE SE RASPOREDITI / POKRITI</t>
  </si>
  <si>
    <t>VIŠAK / MANJAK + NETO FINANCIRANJE + PRENESENI REZULTAT</t>
  </si>
  <si>
    <t xml:space="preserve">Napomena:
* Redak UKUPAN DONOS VIŠKA / MANJKA IZ PRETHODNIH GODINA služi kao informacija i ne uzima se u obzir kod uravnoteženja proračuna, već se proračun uravnotežuje retkom VIŠAK / MANJAK IZ PRETHODNIH GODINA KOJI ĆE SE POKRITI / RASPOREDITI.
</t>
  </si>
  <si>
    <t>Smanjenje/Povećanje</t>
  </si>
  <si>
    <t>Novi plan 2023.</t>
  </si>
  <si>
    <t>A) RAČUN PRIHODA I RASHODA</t>
  </si>
  <si>
    <t>Konto</t>
  </si>
  <si>
    <t>Izvor</t>
  </si>
  <si>
    <t>Naziv prihoda</t>
  </si>
  <si>
    <t>6</t>
  </si>
  <si>
    <t>Prihodi poslovanja</t>
  </si>
  <si>
    <t>63</t>
  </si>
  <si>
    <t>Pomoći iz inozemstva i od subjekata unutar općeg proračuna</t>
  </si>
  <si>
    <t>32</t>
  </si>
  <si>
    <t>VLASTITI PRIHODI - PRORAČUNSKI KORISNICI</t>
  </si>
  <si>
    <t>54</t>
  </si>
  <si>
    <t>POMOĆI - KORISNICI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</si>
  <si>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</si>
  <si>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</si>
  <si>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</si>
  <si>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</si>
  <si>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62</t>
  </si>
  <si>
    <t>UGOVORI DONACIJE - KORISNICI</t>
  </si>
  <si>
    <t>67</t>
  </si>
  <si>
    <t>Prihodi iz nadležnog proračuna i od HZZO-a temeljem ugovornih obveza</t>
  </si>
  <si>
    <t>11</t>
  </si>
  <si>
    <t>OPĆI PRIHODI I PRIMICI - ŽUPANIJSKI PRORAČUN</t>
  </si>
  <si>
    <t>46</t>
  </si>
  <si>
    <t>PRIHODI ZA POSEBNE NAMJENE - DECENTRALIZACIJA - SREDNJE ŠKOLSTVO</t>
  </si>
  <si>
    <t>52</t>
  </si>
  <si>
    <t>POMOĆI - ŽUPANIJSKI PRORAČUN - SHEMA VOĆE. POVRĆE I MLIJEKO</t>
  </si>
  <si>
    <t>Naziv rashoda</t>
  </si>
  <si>
    <t>3</t>
  </si>
  <si>
    <t>Rashodi poslovanja</t>
  </si>
  <si>
    <t>31</t>
  </si>
  <si>
    <t>Rashodi za zaposlene</t>
  </si>
  <si>
    <t xml:space="preserve">POMOĆI - ŽUPANIJSKI PRORAČUN - EU PROJEKTI - UČIMO ZAJEDNO </t>
  </si>
  <si>
    <t>Materijalni rashodi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</si>
  <si>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</si>
  <si>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</si>
  <si>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</si>
  <si>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</si>
  <si>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</si>
  <si>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</si>
  <si>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</si>
  <si>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</si>
  <si>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</si>
  <si>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</si>
  <si>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B) RAČUN FINANCIRANJA</t>
  </si>
  <si>
    <t>Naziv</t>
  </si>
  <si>
    <t xml:space="preserve">A) RAČUN PRIHODA I RASHODA </t>
  </si>
  <si>
    <t>RASHODI PREMA FUNKCIJSKOJ KLASIFIKACIJI</t>
  </si>
  <si>
    <t>Brojčana oznaka i naziv</t>
  </si>
  <si>
    <t>UKUPNO RASHODI</t>
  </si>
  <si>
    <t>09 Obrazovanje</t>
  </si>
  <si>
    <t>091 Predškolsko i osnovno obrazovanje</t>
  </si>
  <si>
    <t>092 Srednjoškolsko  obrazovanje</t>
  </si>
  <si>
    <t>II. POSEBNI DIO</t>
  </si>
  <si>
    <t>Šifra</t>
  </si>
  <si>
    <t>PROGRAM    1207</t>
  </si>
  <si>
    <t>RAZVOJ ODGOJNO-OBRAZOVNOG SUSTAVA</t>
  </si>
  <si>
    <t>Kapitalni projekt K1207 17</t>
  </si>
  <si>
    <t>SUFINANCIRANJE OBAVEZNE ŠKOLSKE LEKTIRE U OSNOVNIM I SREDNJIM ŠKOLAMA</t>
  </si>
  <si>
    <t>Izvor financiranja   11</t>
  </si>
  <si>
    <t>Tekući projekt T1207 31</t>
  </si>
  <si>
    <t>EU PROJEKTI - UČIMO ZAJEDNO</t>
  </si>
  <si>
    <t>Izvor financiranja   52</t>
  </si>
  <si>
    <t>Tekući projekt T1207 20</t>
  </si>
  <si>
    <t>SHEMA - VOĆE, POVRĆE I MLIJEKO</t>
  </si>
  <si>
    <t>PROGRAM    7007</t>
  </si>
  <si>
    <t>FINANCIRANJE SREDNJEG ŠKOLSTVA PREMA MINIMALNOM STANDARDU</t>
  </si>
  <si>
    <t>Kapitalni projekt K7007 08</t>
  </si>
  <si>
    <t>IZGRADNJA, REKONSTRUKCIJA I OPREMANJE OBJEKATA SREDNJEG ŠKOLSTVA</t>
  </si>
  <si>
    <t>Izvor financiranja   46</t>
  </si>
  <si>
    <t>Aktivnost A7007 05</t>
  </si>
  <si>
    <t>FINANCIRANJE OPĆIH TROŠKOVA SREDNJEG ŠKOLSTVA</t>
  </si>
  <si>
    <t>Aktivnost A7007 06</t>
  </si>
  <si>
    <t>FINANCIRANJE STVARNIH TROŠKOVA SREDNJEG ŠKOLSTVA</t>
  </si>
  <si>
    <t>PROGRAM    7011</t>
  </si>
  <si>
    <t>FINANCIRANJE ŠKOLSTVA IZVAN ŽUPANIJSKOG PRORAČUNA</t>
  </si>
  <si>
    <t>Aktivnost A7011 02</t>
  </si>
  <si>
    <t>VLASTITI PRIHODI - SREDNJE ŠKOLSTVO</t>
  </si>
  <si>
    <t>Izvor financiranja   32</t>
  </si>
  <si>
    <t>Izvor financiranja   54</t>
  </si>
  <si>
    <t>Izvor financiranja   62</t>
  </si>
  <si>
    <t>C) PRENESENI VIŠAK ILI PRENESENI MANJAK</t>
  </si>
  <si>
    <t>9</t>
  </si>
  <si>
    <t>Vlastiti izvori</t>
  </si>
  <si>
    <t>92</t>
  </si>
  <si>
    <t>Rezultat poslovanja</t>
  </si>
  <si>
    <t>PRIJEDLOG IZMJENJA I DOPUNA FINANCIJSKOG PLANA  ZA 2023.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</si>
</sst>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2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Times New Roman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Times New Roman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A9A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4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6" fillId="0" borderId="11" xfId="0" applyNumberFormat="1" applyFont="1" applyBorder="1" applyAlignment="1" applyProtection="1">
      <alignment horizontal="center" vertical="center" readingOrder="1"/>
      <protection/>
    </xf>
    <xf numFmtId="0" fontId="45" fillId="33" borderId="12" xfId="0" applyNumberFormat="1" applyFont="1" applyFill="1" applyBorder="1" applyAlignment="1" applyProtection="1">
      <alignment horizontal="left" vertical="center" wrapText="1" shrinkToFit="1" readingOrder="1"/>
      <protection/>
    </xf>
    <xf numFmtId="4" fontId="46" fillId="33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0" fontId="45" fillId="0" borderId="12" xfId="0" applyNumberFormat="1" applyFont="1" applyBorder="1" applyAlignment="1" applyProtection="1">
      <alignment horizontal="left" vertical="center" wrapText="1" shrinkToFit="1" readingOrder="1"/>
      <protection/>
    </xf>
    <xf numFmtId="4" fontId="45" fillId="0" borderId="12" xfId="0" applyNumberFormat="1" applyFont="1" applyBorder="1" applyAlignment="1" applyProtection="1">
      <alignment horizontal="right" vertical="center" wrapText="1" shrinkToFit="1" readingOrder="1"/>
      <protection/>
    </xf>
    <xf numFmtId="49" fontId="46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5" fillId="34" borderId="12" xfId="0" applyNumberFormat="1" applyFont="1" applyFill="1" applyBorder="1" applyAlignment="1" applyProtection="1">
      <alignment horizontal="left" vertical="center" wrapText="1" shrinkToFit="1" readingOrder="1"/>
      <protection/>
    </xf>
    <xf numFmtId="4" fontId="45" fillId="34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0" fontId="45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46" fillId="0" borderId="11" xfId="0" applyNumberFormat="1" applyFont="1" applyBorder="1" applyAlignment="1" applyProtection="1">
      <alignment horizontal="right" vertical="center" wrapText="1" shrinkToFit="1" readingOrder="1"/>
      <protection/>
    </xf>
    <xf numFmtId="0" fontId="46" fillId="33" borderId="11" xfId="0" applyFont="1" applyFill="1" applyBorder="1" applyAlignment="1">
      <alignment horizontal="center" vertical="center" wrapText="1" shrinkToFit="1" readingOrder="1"/>
    </xf>
    <xf numFmtId="0" fontId="46" fillId="33" borderId="13" xfId="0" applyFont="1" applyFill="1" applyBorder="1" applyAlignment="1">
      <alignment horizontal="center" vertical="center" wrapText="1" shrinkToFit="1" readingOrder="1"/>
    </xf>
    <xf numFmtId="49" fontId="46" fillId="33" borderId="13" xfId="0" applyNumberFormat="1" applyFont="1" applyFill="1" applyBorder="1" applyAlignment="1">
      <alignment horizontal="center" vertical="center" wrapText="1" shrinkToFit="1" readingOrder="1"/>
    </xf>
    <xf numFmtId="49" fontId="46" fillId="0" borderId="12" xfId="0" applyNumberFormat="1" applyFont="1" applyBorder="1" applyAlignment="1">
      <alignment horizontal="left" vertical="center" wrapText="1" shrinkToFit="1" readingOrder="1"/>
    </xf>
    <xf numFmtId="0" fontId="47" fillId="0" borderId="10" xfId="0" applyFont="1" applyBorder="1" applyAlignment="1">
      <alignment horizontal="left" vertical="top" wrapText="1" shrinkToFit="1" readingOrder="1"/>
    </xf>
    <xf numFmtId="49" fontId="46" fillId="0" borderId="10" xfId="0" applyNumberFormat="1" applyFont="1" applyBorder="1" applyAlignment="1">
      <alignment horizontal="left" vertical="center" wrapText="1" shrinkToFit="1" readingOrder="1"/>
    </xf>
    <xf numFmtId="4" fontId="46" fillId="0" borderId="10" xfId="0" applyNumberFormat="1" applyFont="1" applyBorder="1" applyAlignment="1">
      <alignment horizontal="right" vertical="center" wrapText="1" shrinkToFit="1" readingOrder="1"/>
    </xf>
    <xf numFmtId="49" fontId="45" fillId="0" borderId="12" xfId="0" applyNumberFormat="1" applyFont="1" applyBorder="1" applyAlignment="1">
      <alignment horizontal="left" vertical="center" wrapText="1" shrinkToFit="1" readingOrder="1"/>
    </xf>
    <xf numFmtId="49" fontId="45" fillId="0" borderId="10" xfId="0" applyNumberFormat="1" applyFont="1" applyBorder="1" applyAlignment="1">
      <alignment horizontal="left" vertical="center" wrapText="1" shrinkToFit="1" readingOrder="1"/>
    </xf>
    <xf numFmtId="4" fontId="45" fillId="0" borderId="10" xfId="0" applyNumberFormat="1" applyFont="1" applyBorder="1" applyAlignment="1">
      <alignment horizontal="right" vertical="center" wrapText="1" shrinkToFit="1" readingOrder="1"/>
    </xf>
    <xf numFmtId="0" fontId="47" fillId="0" borderId="12" xfId="0" applyFont="1" applyBorder="1" applyAlignment="1">
      <alignment horizontal="left" vertical="top" wrapText="1" shrinkToFit="1" readingOrder="1"/>
    </xf>
    <xf numFmtId="49" fontId="48" fillId="0" borderId="10" xfId="0" applyNumberFormat="1" applyFont="1" applyBorder="1" applyAlignment="1">
      <alignment horizontal="left" vertical="center" wrapText="1" shrinkToFit="1" readingOrder="1"/>
    </xf>
    <xf numFmtId="4" fontId="48" fillId="0" borderId="10" xfId="0" applyNumberFormat="1" applyFont="1" applyBorder="1" applyAlignment="1">
      <alignment horizontal="right" vertical="center" wrapText="1" shrinkToFit="1" readingOrder="1"/>
    </xf>
    <xf numFmtId="0" fontId="46" fillId="0" borderId="12" xfId="0" applyFont="1" applyBorder="1" applyAlignment="1">
      <alignment horizontal="left" vertical="center" wrapText="1" shrinkToFit="1" readingOrder="1"/>
    </xf>
    <xf numFmtId="0" fontId="49" fillId="0" borderId="10" xfId="0" applyFont="1" applyBorder="1" applyAlignment="1">
      <alignment horizontal="left" vertical="top" wrapText="1" shrinkToFit="1" readingOrder="1"/>
    </xf>
    <xf numFmtId="0" fontId="46" fillId="0" borderId="10" xfId="0" applyFont="1" applyBorder="1" applyAlignment="1">
      <alignment horizontal="left" vertical="center" wrapText="1" shrinkToFit="1" readingOrder="1"/>
    </xf>
    <xf numFmtId="0" fontId="45" fillId="0" borderId="12" xfId="0" applyFont="1" applyBorder="1" applyAlignment="1">
      <alignment horizontal="left" vertical="center" wrapText="1" shrinkToFit="1" readingOrder="1"/>
    </xf>
    <xf numFmtId="0" fontId="45" fillId="0" borderId="10" xfId="0" applyFont="1" applyBorder="1" applyAlignment="1">
      <alignment horizontal="left" vertical="center" wrapText="1" shrinkToFit="1" readingOrder="1"/>
    </xf>
    <xf numFmtId="0" fontId="49" fillId="0" borderId="12" xfId="0" applyFont="1" applyBorder="1" applyAlignment="1">
      <alignment horizontal="left" vertical="top" wrapText="1" shrinkToFit="1" readingOrder="1"/>
    </xf>
    <xf numFmtId="0" fontId="48" fillId="0" borderId="10" xfId="0" applyFont="1" applyBorder="1" applyAlignment="1">
      <alignment horizontal="left" vertical="center" wrapText="1" shrinkToFit="1" readingOrder="1"/>
    </xf>
    <xf numFmtId="49" fontId="48" fillId="0" borderId="12" xfId="0" applyNumberFormat="1" applyFont="1" applyBorder="1" applyAlignment="1">
      <alignment horizontal="left" vertical="center" wrapText="1" shrinkToFit="1" readingOrder="1"/>
    </xf>
    <xf numFmtId="0" fontId="0" fillId="0" borderId="0" xfId="0" applyFill="1" applyAlignment="1">
      <alignment/>
    </xf>
    <xf numFmtId="49" fontId="46" fillId="0" borderId="12" xfId="0" applyNumberFormat="1" applyFont="1" applyBorder="1" applyAlignment="1" applyProtection="1">
      <alignment horizontal="left" vertical="center" wrapText="1" shrinkToFit="1" readingOrder="1"/>
      <protection/>
    </xf>
    <xf numFmtId="0" fontId="47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46" fillId="0" borderId="10" xfId="0" applyNumberFormat="1" applyFont="1" applyBorder="1" applyAlignment="1" applyProtection="1">
      <alignment horizontal="left" vertical="center" wrapText="1" shrinkToFit="1" readingOrder="1"/>
      <protection/>
    </xf>
    <xf numFmtId="49" fontId="45" fillId="0" borderId="12" xfId="0" applyNumberFormat="1" applyFont="1" applyBorder="1" applyAlignment="1" applyProtection="1">
      <alignment horizontal="left" vertical="center" wrapText="1" shrinkToFit="1" readingOrder="1"/>
      <protection/>
    </xf>
    <xf numFmtId="49" fontId="45" fillId="0" borderId="10" xfId="0" applyNumberFormat="1" applyFont="1" applyBorder="1" applyAlignment="1" applyProtection="1">
      <alignment horizontal="left" vertical="center" wrapText="1" shrinkToFit="1" readingOrder="1"/>
      <protection/>
    </xf>
    <xf numFmtId="0" fontId="47" fillId="0" borderId="12" xfId="0" applyNumberFormat="1" applyFont="1" applyBorder="1" applyAlignment="1" applyProtection="1">
      <alignment horizontal="left" vertical="top" wrapText="1" shrinkToFit="1" readingOrder="1"/>
      <protection/>
    </xf>
    <xf numFmtId="49" fontId="48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5" fillId="0" borderId="12" xfId="0" applyNumberFormat="1" applyFont="1" applyFill="1" applyBorder="1" applyAlignment="1" applyProtection="1">
      <alignment horizontal="right" vertical="center" wrapText="1" shrinkToFit="1" readingOrder="1"/>
      <protection/>
    </xf>
    <xf numFmtId="4" fontId="0" fillId="0" borderId="0" xfId="0" applyNumberFormat="1" applyAlignment="1">
      <alignment/>
    </xf>
    <xf numFmtId="0" fontId="50" fillId="0" borderId="0" xfId="0" applyNumberFormat="1" applyFont="1" applyAlignment="1" applyProtection="1">
      <alignment horizontal="center" vertical="center" wrapText="1" shrinkToFit="1" readingOrder="1"/>
      <protection/>
    </xf>
    <xf numFmtId="0" fontId="46" fillId="0" borderId="0" xfId="0" applyNumberFormat="1" applyFont="1" applyAlignment="1" applyProtection="1">
      <alignment horizontal="left" vertical="top" wrapText="1" shrinkToFit="1" readingOrder="1"/>
      <protection/>
    </xf>
    <xf numFmtId="49" fontId="51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0" xfId="0" applyFont="1" applyAlignment="1">
      <alignment horizontal="center" vertical="center" wrapText="1" shrinkToFit="1" readingOrder="1"/>
    </xf>
    <xf numFmtId="49" fontId="51" fillId="0" borderId="0" xfId="0" applyNumberFormat="1" applyFont="1" applyAlignment="1">
      <alignment horizontal="center" vertical="center" wrapText="1" shrinkToFit="1" readingOrder="1"/>
    </xf>
    <xf numFmtId="0" fontId="51" fillId="0" borderId="0" xfId="0" applyFont="1" applyAlignment="1">
      <alignment horizontal="center" vertical="top" wrapText="1" shrinkToFit="1" readingOrder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1"/>
  <sheetViews>
    <sheetView showGridLines="0" zoomScalePageLayoutView="0" workbookViewId="0" topLeftCell="A11">
      <selection activeCell="K8" sqref="K8"/>
    </sheetView>
  </sheetViews>
  <sheetFormatPr defaultColWidth="9.140625" defaultRowHeight="15"/>
  <cols>
    <col min="1" max="1" width="37.421875" style="0" customWidth="1"/>
    <col min="2" max="2" width="18.140625" style="0" customWidth="1"/>
    <col min="3" max="3" width="18.00390625" style="0" customWidth="1"/>
    <col min="4" max="4" width="18.140625" style="0" customWidth="1"/>
    <col min="5" max="5" width="0.5625" style="0" customWidth="1"/>
    <col min="6" max="6" width="2.140625" style="0" customWidth="1"/>
  </cols>
  <sheetData>
    <row r="1" spans="1:6" ht="27" customHeight="1">
      <c r="A1" s="45" t="s">
        <v>106</v>
      </c>
      <c r="B1" s="45"/>
      <c r="C1" s="45"/>
      <c r="D1" s="45"/>
      <c r="E1" s="45"/>
      <c r="F1" s="45"/>
    </row>
    <row r="2" ht="12.75" customHeight="1"/>
    <row r="3" spans="1:6" ht="15" customHeight="1">
      <c r="A3" s="43" t="s">
        <v>0</v>
      </c>
      <c r="B3" s="43"/>
      <c r="C3" s="43"/>
      <c r="D3" s="43"/>
      <c r="E3" s="43"/>
      <c r="F3" s="43"/>
    </row>
    <row r="4" ht="12.75" customHeight="1"/>
    <row r="5" spans="1:6" ht="15.75" customHeight="1">
      <c r="A5" s="43" t="s">
        <v>1</v>
      </c>
      <c r="B5" s="43"/>
      <c r="C5" s="43"/>
      <c r="D5" s="43"/>
      <c r="E5" s="43"/>
      <c r="F5" s="43"/>
    </row>
    <row r="6" ht="6.75" customHeight="1"/>
    <row r="7" spans="1:4" ht="20.25" customHeight="1">
      <c r="A7" s="1"/>
      <c r="B7" s="2" t="s">
        <v>2</v>
      </c>
      <c r="C7" s="2" t="s">
        <v>19</v>
      </c>
      <c r="D7" s="2" t="s">
        <v>20</v>
      </c>
    </row>
    <row r="8" spans="1:4" ht="20.25" customHeight="1">
      <c r="A8" s="3" t="s">
        <v>3</v>
      </c>
      <c r="B8" s="4">
        <v>1170532</v>
      </c>
      <c r="C8" s="4">
        <f>SUM(C9:C10)</f>
        <v>19169</v>
      </c>
      <c r="D8" s="4">
        <f>SUM(D9:D10)</f>
        <v>1189701</v>
      </c>
    </row>
    <row r="9" spans="1:4" ht="19.5" customHeight="1">
      <c r="A9" s="5" t="s">
        <v>4</v>
      </c>
      <c r="B9" s="6">
        <v>1170532</v>
      </c>
      <c r="C9" s="6">
        <v>19169</v>
      </c>
      <c r="D9" s="6">
        <f>SUM(B9:C9)</f>
        <v>1189701</v>
      </c>
    </row>
    <row r="10" spans="1:4" ht="20.25" customHeight="1">
      <c r="A10" s="5" t="s">
        <v>5</v>
      </c>
      <c r="B10" s="6">
        <v>0</v>
      </c>
      <c r="C10" s="6">
        <v>0</v>
      </c>
      <c r="D10" s="6">
        <v>0</v>
      </c>
    </row>
    <row r="11" spans="1:4" ht="19.5" customHeight="1">
      <c r="A11" s="3" t="s">
        <v>6</v>
      </c>
      <c r="B11" s="4">
        <v>1170532</v>
      </c>
      <c r="C11" s="4">
        <f>SUM(C12:C13)</f>
        <v>19169</v>
      </c>
      <c r="D11" s="4">
        <f>SUM(D12:D13)</f>
        <v>1189701</v>
      </c>
    </row>
    <row r="12" spans="1:4" ht="20.25" customHeight="1">
      <c r="A12" s="5" t="s">
        <v>7</v>
      </c>
      <c r="B12" s="6">
        <v>1153584</v>
      </c>
      <c r="C12" s="6">
        <v>18154</v>
      </c>
      <c r="D12" s="6">
        <v>1171738</v>
      </c>
    </row>
    <row r="13" spans="1:4" ht="19.5" customHeight="1">
      <c r="A13" s="5" t="s">
        <v>8</v>
      </c>
      <c r="B13" s="6">
        <v>16948</v>
      </c>
      <c r="C13" s="6">
        <v>1015</v>
      </c>
      <c r="D13" s="6">
        <v>17963</v>
      </c>
    </row>
    <row r="14" spans="1:4" ht="20.25" customHeight="1">
      <c r="A14" s="3" t="s">
        <v>9</v>
      </c>
      <c r="B14" s="4">
        <v>0</v>
      </c>
      <c r="C14" s="4">
        <f>SUM(C8-C11)</f>
        <v>0</v>
      </c>
      <c r="D14" s="4">
        <f>SUM(D8-D11)</f>
        <v>0</v>
      </c>
    </row>
    <row r="15" ht="28.5" customHeight="1"/>
    <row r="16" spans="1:6" ht="15.75" customHeight="1">
      <c r="A16" s="43" t="s">
        <v>10</v>
      </c>
      <c r="B16" s="43"/>
      <c r="C16" s="43"/>
      <c r="D16" s="43"/>
      <c r="E16" s="43"/>
      <c r="F16" s="43"/>
    </row>
    <row r="17" ht="6.75" customHeight="1"/>
    <row r="18" spans="1:4" ht="21.75" customHeight="1">
      <c r="A18" s="1"/>
      <c r="B18" s="7" t="s">
        <v>2</v>
      </c>
      <c r="C18" s="2" t="s">
        <v>19</v>
      </c>
      <c r="D18" s="2" t="s">
        <v>20</v>
      </c>
    </row>
    <row r="19" spans="1:4" ht="21" customHeight="1">
      <c r="A19" s="5" t="s">
        <v>11</v>
      </c>
      <c r="B19" s="6">
        <v>0</v>
      </c>
      <c r="C19" s="6">
        <v>0</v>
      </c>
      <c r="D19" s="6">
        <v>0</v>
      </c>
    </row>
    <row r="20" spans="1:4" ht="21" customHeight="1">
      <c r="A20" s="5" t="s">
        <v>12</v>
      </c>
      <c r="B20" s="6">
        <v>0</v>
      </c>
      <c r="C20" s="6">
        <v>0</v>
      </c>
      <c r="D20" s="6">
        <v>0</v>
      </c>
    </row>
    <row r="21" spans="1:4" ht="21.75" customHeight="1">
      <c r="A21" s="3" t="s">
        <v>13</v>
      </c>
      <c r="B21" s="4">
        <v>0</v>
      </c>
      <c r="C21" s="4">
        <v>0</v>
      </c>
      <c r="D21" s="4">
        <v>0</v>
      </c>
    </row>
    <row r="22" ht="28.5" customHeight="1"/>
    <row r="23" spans="1:6" ht="15.75" customHeight="1">
      <c r="A23" s="43" t="s">
        <v>14</v>
      </c>
      <c r="B23" s="43"/>
      <c r="C23" s="43"/>
      <c r="D23" s="43"/>
      <c r="E23" s="43"/>
      <c r="F23" s="43"/>
    </row>
    <row r="24" ht="6.75" customHeight="1"/>
    <row r="25" spans="1:4" ht="23.25" customHeight="1">
      <c r="A25" s="1"/>
      <c r="B25" s="7" t="s">
        <v>2</v>
      </c>
      <c r="C25" s="2" t="s">
        <v>19</v>
      </c>
      <c r="D25" s="2" t="s">
        <v>20</v>
      </c>
    </row>
    <row r="26" spans="1:4" ht="22.5" customHeight="1">
      <c r="A26" s="8" t="s">
        <v>15</v>
      </c>
      <c r="B26" s="9">
        <v>0</v>
      </c>
      <c r="C26" s="9">
        <v>54552.66</v>
      </c>
      <c r="D26" s="9">
        <v>54552.66</v>
      </c>
    </row>
    <row r="27" spans="1:4" ht="23.25" customHeight="1">
      <c r="A27" s="3" t="s">
        <v>16</v>
      </c>
      <c r="B27" s="4">
        <v>0</v>
      </c>
      <c r="C27" s="4">
        <v>0</v>
      </c>
      <c r="D27" s="4">
        <v>0</v>
      </c>
    </row>
    <row r="28" ht="50.25" customHeight="1"/>
    <row r="29" spans="1:4" ht="25.5" customHeight="1">
      <c r="A29" s="10" t="s">
        <v>17</v>
      </c>
      <c r="B29" s="11">
        <v>0</v>
      </c>
      <c r="C29" s="11">
        <v>0</v>
      </c>
      <c r="D29" s="11">
        <v>0</v>
      </c>
    </row>
    <row r="30" ht="18.75" customHeight="1"/>
    <row r="31" spans="1:5" ht="53.25" customHeight="1">
      <c r="A31" s="44" t="s">
        <v>18</v>
      </c>
      <c r="B31" s="44"/>
      <c r="C31" s="44"/>
      <c r="D31" s="44"/>
      <c r="E31" s="44"/>
    </row>
  </sheetData>
  <sheetProtection/>
  <mergeCells count="6">
    <mergeCell ref="A3:F3"/>
    <mergeCell ref="A5:F5"/>
    <mergeCell ref="A16:F16"/>
    <mergeCell ref="A23:F23"/>
    <mergeCell ref="A31:E31"/>
    <mergeCell ref="A1:F1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51"/>
  <sheetViews>
    <sheetView showGridLines="0" zoomScalePageLayoutView="0" workbookViewId="0" topLeftCell="A11">
      <selection activeCell="G50" sqref="G50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32.421875" style="0" customWidth="1"/>
    <col min="4" max="4" width="16.57421875" style="0" customWidth="1"/>
    <col min="5" max="5" width="17.57421875" style="0" customWidth="1"/>
    <col min="6" max="6" width="16.57421875" style="0" customWidth="1"/>
  </cols>
  <sheetData>
    <row r="1" spans="1:6" ht="27" customHeight="1">
      <c r="A1" s="45" t="s">
        <v>106</v>
      </c>
      <c r="B1" s="45"/>
      <c r="C1" s="45"/>
      <c r="D1" s="45"/>
      <c r="E1" s="45"/>
      <c r="F1" s="45"/>
    </row>
    <row r="2" ht="12.75" customHeight="1"/>
    <row r="3" spans="1:6" ht="15" customHeight="1">
      <c r="A3" s="46" t="s">
        <v>0</v>
      </c>
      <c r="B3" s="46"/>
      <c r="C3" s="46"/>
      <c r="D3" s="46"/>
      <c r="E3" s="46"/>
      <c r="F3" s="46"/>
    </row>
    <row r="4" ht="12.75" customHeight="1"/>
    <row r="5" spans="1:6" ht="15.75" customHeight="1">
      <c r="A5" s="46" t="s">
        <v>21</v>
      </c>
      <c r="B5" s="46"/>
      <c r="C5" s="46"/>
      <c r="D5" s="46"/>
      <c r="E5" s="46"/>
      <c r="F5" s="46"/>
    </row>
    <row r="6" ht="12.75" customHeight="1"/>
    <row r="7" spans="1:6" ht="19.5" customHeight="1">
      <c r="A7" s="47" t="s">
        <v>4</v>
      </c>
      <c r="B7" s="47"/>
      <c r="C7" s="47"/>
      <c r="D7" s="47"/>
      <c r="E7" s="47"/>
      <c r="F7" s="47"/>
    </row>
    <row r="8" ht="9" customHeight="1"/>
    <row r="9" spans="1:6" ht="27.75" customHeight="1">
      <c r="A9" s="12" t="s">
        <v>22</v>
      </c>
      <c r="B9" s="13" t="s">
        <v>23</v>
      </c>
      <c r="C9" s="14" t="s">
        <v>24</v>
      </c>
      <c r="D9" s="14" t="s">
        <v>2</v>
      </c>
      <c r="E9" s="14" t="s">
        <v>19</v>
      </c>
      <c r="F9" s="14" t="s">
        <v>20</v>
      </c>
    </row>
    <row r="10" spans="1:6" ht="18" customHeight="1">
      <c r="A10" s="15" t="s">
        <v>25</v>
      </c>
      <c r="B10" s="16"/>
      <c r="C10" s="17" t="s">
        <v>26</v>
      </c>
      <c r="D10" s="18">
        <v>1170532</v>
      </c>
      <c r="E10" s="18"/>
      <c r="F10" s="18">
        <f>SUM(D10-E10)</f>
        <v>1170532</v>
      </c>
    </row>
    <row r="11" spans="1:6" ht="20.25" customHeight="1">
      <c r="A11" s="19" t="s">
        <v>27</v>
      </c>
      <c r="B11" s="16"/>
      <c r="C11" s="20" t="s">
        <v>28</v>
      </c>
      <c r="D11" s="21">
        <v>1033376</v>
      </c>
      <c r="E11" s="21">
        <f>SUM(E12:E13)</f>
        <v>-31804.66</v>
      </c>
      <c r="F11" s="18">
        <f aca="true" t="shared" si="0" ref="F11:F22">SUM(D11-E11)</f>
        <v>1065180.66</v>
      </c>
    </row>
    <row r="12" spans="1:6" ht="21" customHeight="1">
      <c r="A12" s="22"/>
      <c r="B12" s="23" t="s">
        <v>29</v>
      </c>
      <c r="C12" s="23" t="s">
        <v>30</v>
      </c>
      <c r="D12" s="24">
        <v>94000</v>
      </c>
      <c r="E12" s="24">
        <v>-31804.66</v>
      </c>
      <c r="F12" s="18">
        <f t="shared" si="0"/>
        <v>125804.66</v>
      </c>
    </row>
    <row r="13" spans="1:6" ht="18" customHeight="1">
      <c r="A13" s="22"/>
      <c r="B13" s="23" t="s">
        <v>31</v>
      </c>
      <c r="C13" s="23" t="s">
        <v>32</v>
      </c>
      <c r="D13" s="24">
        <v>939376</v>
      </c>
      <c r="E13" s="24"/>
      <c r="F13" s="18">
        <f t="shared" si="0"/>
        <v>939376</v>
      </c>
    </row>
    <row r="14" spans="1:6" ht="20.25" customHeight="1">
      <c r="A14" s="19" t="s">
        <v>33</v>
      </c>
      <c r="B14" s="16"/>
      <c r="C14" s="20" t="s">
        <v>34</v>
      </c>
      <c r="D14" s="21">
        <v>4778</v>
      </c>
      <c r="E14" s="21">
        <f>SUM(E15)</f>
        <v>0</v>
      </c>
      <c r="F14" s="18">
        <f t="shared" si="0"/>
        <v>4778</v>
      </c>
    </row>
    <row r="15" spans="1:6" ht="21" customHeight="1">
      <c r="A15" s="22"/>
      <c r="B15" s="23" t="s">
        <v>29</v>
      </c>
      <c r="C15" s="23" t="s">
        <v>30</v>
      </c>
      <c r="D15" s="24">
        <v>4778</v>
      </c>
      <c r="E15" s="24"/>
      <c r="F15" s="18">
        <f t="shared" si="0"/>
        <v>4778</v>
      </c>
    </row>
    <row r="16" spans="1:6" ht="20.25" customHeight="1">
      <c r="A16" s="19" t="s">
        <v>35</v>
      </c>
      <c r="B16" s="16"/>
      <c r="C16" s="20" t="s">
        <v>36</v>
      </c>
      <c r="D16" s="21">
        <v>18456</v>
      </c>
      <c r="E16" s="21">
        <f>SUM(E17:E18)</f>
        <v>1724</v>
      </c>
      <c r="F16" s="18">
        <f t="shared" si="0"/>
        <v>16732</v>
      </c>
    </row>
    <row r="17" spans="1:6" ht="21" customHeight="1">
      <c r="A17" s="22"/>
      <c r="B17" s="23" t="s">
        <v>29</v>
      </c>
      <c r="C17" s="23" t="s">
        <v>30</v>
      </c>
      <c r="D17" s="24">
        <v>17394</v>
      </c>
      <c r="E17" s="24">
        <f>1051+673</f>
        <v>1724</v>
      </c>
      <c r="F17" s="18">
        <f t="shared" si="0"/>
        <v>15670</v>
      </c>
    </row>
    <row r="18" spans="1:6" ht="18" customHeight="1">
      <c r="A18" s="22"/>
      <c r="B18" s="23" t="s">
        <v>37</v>
      </c>
      <c r="C18" s="23" t="s">
        <v>38</v>
      </c>
      <c r="D18" s="24">
        <v>1062</v>
      </c>
      <c r="E18" s="24"/>
      <c r="F18" s="18">
        <f t="shared" si="0"/>
        <v>1062</v>
      </c>
    </row>
    <row r="19" spans="1:6" ht="21" customHeight="1">
      <c r="A19" s="19" t="s">
        <v>39</v>
      </c>
      <c r="B19" s="16"/>
      <c r="C19" s="20" t="s">
        <v>40</v>
      </c>
      <c r="D19" s="21">
        <v>113922</v>
      </c>
      <c r="E19" s="21">
        <f>SUM(E20:E22)</f>
        <v>-5854</v>
      </c>
      <c r="F19" s="18">
        <f t="shared" si="0"/>
        <v>119776</v>
      </c>
    </row>
    <row r="20" spans="1:6" ht="20.25" customHeight="1">
      <c r="A20" s="22"/>
      <c r="B20" s="23" t="s">
        <v>41</v>
      </c>
      <c r="C20" s="23" t="s">
        <v>42</v>
      </c>
      <c r="D20" s="24">
        <v>757</v>
      </c>
      <c r="E20" s="24"/>
      <c r="F20" s="18">
        <f t="shared" si="0"/>
        <v>757</v>
      </c>
    </row>
    <row r="21" spans="1:6" ht="30" customHeight="1">
      <c r="A21" s="22"/>
      <c r="B21" s="23" t="s">
        <v>43</v>
      </c>
      <c r="C21" s="23" t="s">
        <v>44</v>
      </c>
      <c r="D21" s="24">
        <v>105738</v>
      </c>
      <c r="E21" s="24">
        <v>-5823</v>
      </c>
      <c r="F21" s="18">
        <f t="shared" si="0"/>
        <v>111561</v>
      </c>
    </row>
    <row r="22" spans="1:6" ht="20.25" customHeight="1">
      <c r="A22" s="22"/>
      <c r="B22" s="23" t="s">
        <v>45</v>
      </c>
      <c r="C22" s="23" t="s">
        <v>46</v>
      </c>
      <c r="D22" s="24">
        <v>7427</v>
      </c>
      <c r="E22" s="24">
        <f>183-214</f>
        <v>-31</v>
      </c>
      <c r="F22" s="18">
        <f t="shared" si="0"/>
        <v>7458</v>
      </c>
    </row>
    <row r="23" spans="1:6" ht="20.25" customHeight="1">
      <c r="A23" s="47" t="s">
        <v>7</v>
      </c>
      <c r="B23" s="47"/>
      <c r="C23" s="47"/>
      <c r="D23" s="47"/>
      <c r="E23" s="47"/>
      <c r="F23" s="47"/>
    </row>
    <row r="24" ht="8.25" customHeight="1"/>
    <row r="25" spans="1:6" ht="27.75" customHeight="1">
      <c r="A25" s="12" t="s">
        <v>22</v>
      </c>
      <c r="B25" s="13" t="s">
        <v>23</v>
      </c>
      <c r="C25" s="14" t="s">
        <v>47</v>
      </c>
      <c r="D25" s="14" t="s">
        <v>2</v>
      </c>
      <c r="E25" s="14" t="s">
        <v>19</v>
      </c>
      <c r="F25" s="14" t="s">
        <v>20</v>
      </c>
    </row>
    <row r="26" spans="1:6" ht="18" customHeight="1">
      <c r="A26" s="15" t="s">
        <v>48</v>
      </c>
      <c r="B26" s="16"/>
      <c r="C26" s="17" t="s">
        <v>49</v>
      </c>
      <c r="D26" s="18">
        <v>1153584</v>
      </c>
      <c r="E26" s="18">
        <f>SUM(E27+E30+E37+E40)</f>
        <v>18154</v>
      </c>
      <c r="F26" s="18">
        <f>SUM(D26+E26)</f>
        <v>1171738</v>
      </c>
    </row>
    <row r="27" spans="1:6" ht="18" customHeight="1">
      <c r="A27" s="19" t="s">
        <v>50</v>
      </c>
      <c r="B27" s="16"/>
      <c r="C27" s="20" t="s">
        <v>51</v>
      </c>
      <c r="D27" s="21">
        <v>866172</v>
      </c>
      <c r="E27" s="21">
        <f>SUM(E28+E29)</f>
        <v>-201</v>
      </c>
      <c r="F27" s="18">
        <f aca="true" t="shared" si="1" ref="F27:F51">SUM(D27+E27)</f>
        <v>865971</v>
      </c>
    </row>
    <row r="28" spans="1:6" ht="21" customHeight="1">
      <c r="A28" s="22"/>
      <c r="B28" s="23" t="s">
        <v>45</v>
      </c>
      <c r="C28" s="23" t="s">
        <v>52</v>
      </c>
      <c r="D28" s="24">
        <v>6051</v>
      </c>
      <c r="E28" s="24">
        <v>-201</v>
      </c>
      <c r="F28" s="18">
        <f t="shared" si="1"/>
        <v>5850</v>
      </c>
    </row>
    <row r="29" spans="1:6" ht="18" customHeight="1">
      <c r="A29" s="22"/>
      <c r="B29" s="23" t="s">
        <v>31</v>
      </c>
      <c r="C29" s="23" t="s">
        <v>32</v>
      </c>
      <c r="D29" s="24">
        <v>860121</v>
      </c>
      <c r="E29" s="24">
        <v>0</v>
      </c>
      <c r="F29" s="18">
        <f t="shared" si="1"/>
        <v>860121</v>
      </c>
    </row>
    <row r="30" spans="1:6" ht="18" customHeight="1">
      <c r="A30" s="19" t="s">
        <v>29</v>
      </c>
      <c r="B30" s="16"/>
      <c r="C30" s="20" t="s">
        <v>53</v>
      </c>
      <c r="D30" s="21">
        <v>282078</v>
      </c>
      <c r="E30" s="21">
        <f>SUM(E31+E32+E33+E34+E35+E36)</f>
        <v>18355</v>
      </c>
      <c r="F30" s="18">
        <f t="shared" si="1"/>
        <v>300433</v>
      </c>
    </row>
    <row r="31" spans="1:6" ht="20.25" customHeight="1">
      <c r="A31" s="22"/>
      <c r="B31" s="23" t="s">
        <v>41</v>
      </c>
      <c r="C31" s="23" t="s">
        <v>42</v>
      </c>
      <c r="D31" s="24">
        <v>664</v>
      </c>
      <c r="E31" s="24">
        <v>536</v>
      </c>
      <c r="F31" s="18">
        <f t="shared" si="1"/>
        <v>1200</v>
      </c>
    </row>
    <row r="32" spans="1:8" ht="21" customHeight="1">
      <c r="A32" s="22"/>
      <c r="B32" s="23" t="s">
        <v>29</v>
      </c>
      <c r="C32" s="23" t="s">
        <v>30</v>
      </c>
      <c r="D32" s="24">
        <v>104068</v>
      </c>
      <c r="E32" s="24">
        <v>23472</v>
      </c>
      <c r="F32" s="18">
        <f t="shared" si="1"/>
        <v>127540</v>
      </c>
      <c r="H32" s="42"/>
    </row>
    <row r="33" spans="1:6" ht="30" customHeight="1">
      <c r="A33" s="22"/>
      <c r="B33" s="23" t="s">
        <v>43</v>
      </c>
      <c r="C33" s="23" t="s">
        <v>44</v>
      </c>
      <c r="D33" s="24">
        <v>104411</v>
      </c>
      <c r="E33" s="24">
        <v>-5823</v>
      </c>
      <c r="F33" s="18">
        <f t="shared" si="1"/>
        <v>98588</v>
      </c>
    </row>
    <row r="34" spans="1:6" ht="20.25" customHeight="1">
      <c r="A34" s="22"/>
      <c r="B34" s="23" t="s">
        <v>45</v>
      </c>
      <c r="C34" s="23" t="s">
        <v>52</v>
      </c>
      <c r="D34" s="24">
        <v>1376</v>
      </c>
      <c r="E34" s="24">
        <v>170</v>
      </c>
      <c r="F34" s="18">
        <f t="shared" si="1"/>
        <v>1546</v>
      </c>
    </row>
    <row r="35" spans="1:6" ht="18" customHeight="1">
      <c r="A35" s="22"/>
      <c r="B35" s="23" t="s">
        <v>31</v>
      </c>
      <c r="C35" s="23" t="s">
        <v>32</v>
      </c>
      <c r="D35" s="24">
        <v>71161</v>
      </c>
      <c r="E35" s="24">
        <v>0</v>
      </c>
      <c r="F35" s="18">
        <f t="shared" si="1"/>
        <v>71161</v>
      </c>
    </row>
    <row r="36" spans="1:6" ht="18" customHeight="1">
      <c r="A36" s="22"/>
      <c r="B36" s="23" t="s">
        <v>37</v>
      </c>
      <c r="C36" s="23" t="s">
        <v>38</v>
      </c>
      <c r="D36" s="24">
        <v>398</v>
      </c>
      <c r="E36" s="24">
        <v>0</v>
      </c>
      <c r="F36" s="18">
        <f t="shared" si="1"/>
        <v>398</v>
      </c>
    </row>
    <row r="37" spans="1:6" ht="18" customHeight="1">
      <c r="A37" s="19" t="s">
        <v>54</v>
      </c>
      <c r="B37" s="16"/>
      <c r="C37" s="20" t="s">
        <v>55</v>
      </c>
      <c r="D37" s="21">
        <v>5321</v>
      </c>
      <c r="E37" s="21">
        <f>SUM(E38+E39)</f>
        <v>0</v>
      </c>
      <c r="F37" s="18">
        <f t="shared" si="1"/>
        <v>5321</v>
      </c>
    </row>
    <row r="38" spans="1:6" ht="21" customHeight="1">
      <c r="A38" s="22"/>
      <c r="B38" s="23" t="s">
        <v>29</v>
      </c>
      <c r="C38" s="23" t="s">
        <v>30</v>
      </c>
      <c r="D38" s="24">
        <v>13</v>
      </c>
      <c r="E38" s="24">
        <v>0</v>
      </c>
      <c r="F38" s="18">
        <f t="shared" si="1"/>
        <v>13</v>
      </c>
    </row>
    <row r="39" spans="1:6" ht="18" customHeight="1">
      <c r="A39" s="22"/>
      <c r="B39" s="23" t="s">
        <v>31</v>
      </c>
      <c r="C39" s="23" t="s">
        <v>32</v>
      </c>
      <c r="D39" s="24">
        <v>5308</v>
      </c>
      <c r="E39" s="24">
        <v>0</v>
      </c>
      <c r="F39" s="18">
        <f t="shared" si="1"/>
        <v>5308</v>
      </c>
    </row>
    <row r="40" spans="1:6" ht="20.25" customHeight="1">
      <c r="A40" s="19" t="s">
        <v>56</v>
      </c>
      <c r="B40" s="16"/>
      <c r="C40" s="20" t="s">
        <v>57</v>
      </c>
      <c r="D40" s="21">
        <v>13</v>
      </c>
      <c r="E40" s="21">
        <f>SUM(E41)</f>
        <v>0</v>
      </c>
      <c r="F40" s="18">
        <f t="shared" si="1"/>
        <v>13</v>
      </c>
    </row>
    <row r="41" spans="1:6" ht="21" customHeight="1">
      <c r="A41" s="22"/>
      <c r="B41" s="23" t="s">
        <v>29</v>
      </c>
      <c r="C41" s="23" t="s">
        <v>30</v>
      </c>
      <c r="D41" s="24">
        <v>13</v>
      </c>
      <c r="E41" s="24">
        <v>0</v>
      </c>
      <c r="F41" s="18">
        <f t="shared" si="1"/>
        <v>13</v>
      </c>
    </row>
    <row r="42" spans="1:6" ht="18" customHeight="1">
      <c r="A42" s="15" t="s">
        <v>58</v>
      </c>
      <c r="B42" s="16"/>
      <c r="C42" s="17" t="s">
        <v>59</v>
      </c>
      <c r="D42" s="18">
        <v>16948</v>
      </c>
      <c r="E42" s="18">
        <f>SUM(E43+E46)</f>
        <v>1015</v>
      </c>
      <c r="F42" s="18">
        <f t="shared" si="1"/>
        <v>17963</v>
      </c>
    </row>
    <row r="43" spans="1:6" ht="20.25" customHeight="1">
      <c r="A43" s="19" t="s">
        <v>60</v>
      </c>
      <c r="B43" s="16"/>
      <c r="C43" s="20" t="s">
        <v>61</v>
      </c>
      <c r="D43" s="21">
        <v>530</v>
      </c>
      <c r="E43" s="21">
        <f>SUM(E44+E45)</f>
        <v>0</v>
      </c>
      <c r="F43" s="18">
        <f t="shared" si="1"/>
        <v>530</v>
      </c>
    </row>
    <row r="44" spans="1:6" ht="21" customHeight="1">
      <c r="A44" s="22"/>
      <c r="B44" s="23" t="s">
        <v>29</v>
      </c>
      <c r="C44" s="23" t="s">
        <v>30</v>
      </c>
      <c r="D44" s="24">
        <v>265</v>
      </c>
      <c r="E44" s="24">
        <v>0</v>
      </c>
      <c r="F44" s="18">
        <f t="shared" si="1"/>
        <v>265</v>
      </c>
    </row>
    <row r="45" spans="1:6" ht="18" customHeight="1">
      <c r="A45" s="22"/>
      <c r="B45" s="23" t="s">
        <v>31</v>
      </c>
      <c r="C45" s="23" t="s">
        <v>32</v>
      </c>
      <c r="D45" s="24">
        <v>265</v>
      </c>
      <c r="E45" s="24">
        <v>0</v>
      </c>
      <c r="F45" s="18">
        <f t="shared" si="1"/>
        <v>265</v>
      </c>
    </row>
    <row r="46" spans="1:6" ht="20.25" customHeight="1">
      <c r="A46" s="19" t="s">
        <v>62</v>
      </c>
      <c r="B46" s="16"/>
      <c r="C46" s="20" t="s">
        <v>63</v>
      </c>
      <c r="D46" s="21">
        <v>16418</v>
      </c>
      <c r="E46" s="21">
        <f>SUM(E47+E48++E49+E50+E51)</f>
        <v>1015</v>
      </c>
      <c r="F46" s="18">
        <f t="shared" si="1"/>
        <v>17433</v>
      </c>
    </row>
    <row r="47" spans="1:6" ht="21" customHeight="1">
      <c r="A47" s="22"/>
      <c r="B47" s="23" t="s">
        <v>41</v>
      </c>
      <c r="C47" s="23" t="s">
        <v>42</v>
      </c>
      <c r="D47" s="24">
        <v>93</v>
      </c>
      <c r="E47" s="24">
        <v>15</v>
      </c>
      <c r="F47" s="18">
        <f t="shared" si="1"/>
        <v>108</v>
      </c>
    </row>
    <row r="48" spans="1:6" ht="20.25" customHeight="1">
      <c r="A48" s="22"/>
      <c r="B48" s="23" t="s">
        <v>29</v>
      </c>
      <c r="C48" s="23" t="s">
        <v>30</v>
      </c>
      <c r="D48" s="24">
        <v>11813</v>
      </c>
      <c r="E48" s="24">
        <v>1000</v>
      </c>
      <c r="F48" s="18">
        <f t="shared" si="1"/>
        <v>12813</v>
      </c>
    </row>
    <row r="49" spans="1:6" ht="30" customHeight="1">
      <c r="A49" s="22"/>
      <c r="B49" s="23" t="s">
        <v>43</v>
      </c>
      <c r="C49" s="23" t="s">
        <v>44</v>
      </c>
      <c r="D49" s="24">
        <v>1327</v>
      </c>
      <c r="E49" s="24">
        <v>0</v>
      </c>
      <c r="F49" s="18">
        <f t="shared" si="1"/>
        <v>1327</v>
      </c>
    </row>
    <row r="50" spans="1:6" ht="18" customHeight="1">
      <c r="A50" s="22"/>
      <c r="B50" s="23" t="s">
        <v>31</v>
      </c>
      <c r="C50" s="23" t="s">
        <v>32</v>
      </c>
      <c r="D50" s="24">
        <v>2521</v>
      </c>
      <c r="E50" s="24">
        <v>0</v>
      </c>
      <c r="F50" s="18">
        <f t="shared" si="1"/>
        <v>2521</v>
      </c>
    </row>
    <row r="51" spans="1:6" ht="18" customHeight="1">
      <c r="A51" s="22"/>
      <c r="B51" s="23" t="s">
        <v>37</v>
      </c>
      <c r="C51" s="23" t="s">
        <v>38</v>
      </c>
      <c r="D51" s="24">
        <v>664</v>
      </c>
      <c r="E51" s="24">
        <v>0</v>
      </c>
      <c r="F51" s="18">
        <f t="shared" si="1"/>
        <v>664</v>
      </c>
    </row>
  </sheetData>
  <sheetProtection/>
  <mergeCells count="5">
    <mergeCell ref="A3:F3"/>
    <mergeCell ref="A5:F5"/>
    <mergeCell ref="A7:F7"/>
    <mergeCell ref="A23:F23"/>
    <mergeCell ref="A1:F1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0"/>
  <sheetViews>
    <sheetView showGridLines="0" zoomScalePageLayoutView="0" workbookViewId="0" topLeftCell="A1">
      <selection activeCell="A1" sqref="A1:F1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32.421875" style="0" customWidth="1"/>
    <col min="4" max="6" width="16.57421875" style="0" customWidth="1"/>
  </cols>
  <sheetData>
    <row r="1" spans="1:6" ht="27" customHeight="1">
      <c r="A1" s="45" t="s">
        <v>106</v>
      </c>
      <c r="B1" s="45"/>
      <c r="C1" s="45"/>
      <c r="D1" s="45"/>
      <c r="E1" s="45"/>
      <c r="F1" s="45"/>
    </row>
    <row r="2" ht="12.75" customHeight="1"/>
    <row r="3" spans="1:6" ht="15" customHeight="1">
      <c r="A3" s="46" t="s">
        <v>0</v>
      </c>
      <c r="B3" s="46"/>
      <c r="C3" s="46"/>
      <c r="D3" s="46"/>
      <c r="E3" s="46"/>
      <c r="F3" s="46"/>
    </row>
    <row r="4" ht="13.5" customHeight="1"/>
    <row r="5" spans="1:6" ht="15.75" customHeight="1">
      <c r="A5" s="46" t="s">
        <v>64</v>
      </c>
      <c r="B5" s="46"/>
      <c r="C5" s="46"/>
      <c r="D5" s="46"/>
      <c r="E5" s="46"/>
      <c r="F5" s="46"/>
    </row>
    <row r="6" ht="12.75" customHeight="1"/>
    <row r="7" spans="1:6" ht="27.75" customHeight="1">
      <c r="A7" s="12" t="s">
        <v>22</v>
      </c>
      <c r="B7" s="13" t="s">
        <v>23</v>
      </c>
      <c r="C7" s="13" t="s">
        <v>65</v>
      </c>
      <c r="D7" s="14" t="s">
        <v>2</v>
      </c>
      <c r="E7" s="14" t="s">
        <v>19</v>
      </c>
      <c r="F7" s="14" t="s">
        <v>20</v>
      </c>
    </row>
    <row r="8" spans="1:6" ht="18" customHeight="1">
      <c r="A8" s="25"/>
      <c r="B8" s="26"/>
      <c r="C8" s="27"/>
      <c r="D8" s="18"/>
      <c r="E8" s="18"/>
      <c r="F8" s="18"/>
    </row>
    <row r="9" spans="1:6" ht="18" customHeight="1">
      <c r="A9" s="28"/>
      <c r="B9" s="26"/>
      <c r="C9" s="29"/>
      <c r="D9" s="21"/>
      <c r="E9" s="21"/>
      <c r="F9" s="21"/>
    </row>
    <row r="10" spans="1:6" ht="18" customHeight="1">
      <c r="A10" s="30"/>
      <c r="B10" s="31"/>
      <c r="C10" s="31"/>
      <c r="D10" s="24"/>
      <c r="E10" s="24"/>
      <c r="F10" s="24"/>
    </row>
  </sheetData>
  <sheetProtection/>
  <mergeCells count="3">
    <mergeCell ref="A3:F3"/>
    <mergeCell ref="A5:F5"/>
    <mergeCell ref="A1:F1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3"/>
  <sheetViews>
    <sheetView showGridLines="0" tabSelected="1" zoomScalePageLayoutView="0" workbookViewId="0" topLeftCell="A1">
      <selection activeCell="D10" sqref="D10:D13"/>
    </sheetView>
  </sheetViews>
  <sheetFormatPr defaultColWidth="9.140625" defaultRowHeight="15"/>
  <cols>
    <col min="1" max="1" width="33.57421875" style="0" customWidth="1"/>
    <col min="2" max="2" width="20.140625" style="0" customWidth="1"/>
    <col min="3" max="3" width="20.28125" style="0" customWidth="1"/>
    <col min="4" max="4" width="20.421875" style="0" customWidth="1"/>
  </cols>
  <sheetData>
    <row r="1" spans="1:6" ht="27" customHeight="1">
      <c r="A1" s="45" t="s">
        <v>106</v>
      </c>
      <c r="B1" s="45"/>
      <c r="C1" s="45"/>
      <c r="D1" s="45"/>
      <c r="E1" s="45"/>
      <c r="F1" s="45"/>
    </row>
    <row r="2" ht="12.75" customHeight="1"/>
    <row r="3" spans="1:4" ht="15" customHeight="1">
      <c r="A3" s="46" t="s">
        <v>0</v>
      </c>
      <c r="B3" s="46"/>
      <c r="C3" s="46"/>
      <c r="D3" s="46"/>
    </row>
    <row r="4" ht="12.75" customHeight="1"/>
    <row r="5" spans="1:4" ht="15.75" customHeight="1">
      <c r="A5" s="46" t="s">
        <v>66</v>
      </c>
      <c r="B5" s="46"/>
      <c r="C5" s="46"/>
      <c r="D5" s="46"/>
    </row>
    <row r="6" ht="12.75" customHeight="1"/>
    <row r="7" spans="1:4" ht="15.75" customHeight="1">
      <c r="A7" s="46" t="s">
        <v>67</v>
      </c>
      <c r="B7" s="46"/>
      <c r="C7" s="46"/>
      <c r="D7" s="46"/>
    </row>
    <row r="8" ht="12.75" customHeight="1"/>
    <row r="9" spans="1:4" ht="26.25" customHeight="1">
      <c r="A9" s="12" t="s">
        <v>68</v>
      </c>
      <c r="B9" s="14" t="s">
        <v>2</v>
      </c>
      <c r="C9" s="14" t="s">
        <v>19</v>
      </c>
      <c r="D9" s="14" t="s">
        <v>20</v>
      </c>
    </row>
    <row r="10" spans="1:4" ht="18" customHeight="1">
      <c r="A10" s="25" t="s">
        <v>69</v>
      </c>
      <c r="B10" s="18">
        <v>1170532</v>
      </c>
      <c r="C10" s="18">
        <f>SUM(C11)</f>
        <v>19169</v>
      </c>
      <c r="D10" s="18">
        <f>SUM(B10+C10)</f>
        <v>1189701</v>
      </c>
    </row>
    <row r="11" spans="1:4" ht="18" customHeight="1">
      <c r="A11" s="15" t="s">
        <v>70</v>
      </c>
      <c r="B11" s="18">
        <v>1170532</v>
      </c>
      <c r="C11" s="18">
        <f>SUM(C12:C13)</f>
        <v>19169</v>
      </c>
      <c r="D11" s="18">
        <f>SUM(B11+C11)</f>
        <v>1189701</v>
      </c>
    </row>
    <row r="12" spans="1:4" ht="18" customHeight="1">
      <c r="A12" s="32" t="s">
        <v>71</v>
      </c>
      <c r="B12" s="24">
        <v>8184</v>
      </c>
      <c r="C12" s="24">
        <v>520</v>
      </c>
      <c r="D12" s="18">
        <f>SUM(B12+C12)</f>
        <v>8704</v>
      </c>
    </row>
    <row r="13" spans="1:4" ht="18" customHeight="1">
      <c r="A13" s="32" t="s">
        <v>72</v>
      </c>
      <c r="B13" s="24">
        <v>1162348</v>
      </c>
      <c r="C13" s="24">
        <v>18649</v>
      </c>
      <c r="D13" s="18">
        <f>SUM(B13+C13)</f>
        <v>1180997</v>
      </c>
    </row>
  </sheetData>
  <sheetProtection/>
  <mergeCells count="4">
    <mergeCell ref="A3:D3"/>
    <mergeCell ref="A5:D5"/>
    <mergeCell ref="A7:D7"/>
    <mergeCell ref="A1:F1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8"/>
  <sheetViews>
    <sheetView showGridLines="0" zoomScalePageLayoutView="0" workbookViewId="0" topLeftCell="A1">
      <selection activeCell="E6" sqref="E6:E58"/>
    </sheetView>
  </sheetViews>
  <sheetFormatPr defaultColWidth="9.140625" defaultRowHeight="15"/>
  <cols>
    <col min="1" max="1" width="20.00390625" style="0" customWidth="1"/>
    <col min="2" max="2" width="34.57421875" style="0" customWidth="1"/>
    <col min="3" max="5" width="13.28125" style="0" customWidth="1"/>
  </cols>
  <sheetData>
    <row r="1" spans="1:6" ht="27" customHeight="1">
      <c r="A1" s="45" t="s">
        <v>106</v>
      </c>
      <c r="B1" s="45"/>
      <c r="C1" s="45"/>
      <c r="D1" s="45"/>
      <c r="E1" s="45"/>
      <c r="F1" s="45"/>
    </row>
    <row r="2" ht="12.75" customHeight="1"/>
    <row r="3" spans="1:5" ht="15" customHeight="1">
      <c r="A3" s="48" t="s">
        <v>73</v>
      </c>
      <c r="B3" s="48"/>
      <c r="C3" s="48"/>
      <c r="D3" s="48"/>
      <c r="E3" s="48"/>
    </row>
    <row r="4" ht="12.75" customHeight="1"/>
    <row r="5" spans="1:5" ht="27.75" customHeight="1">
      <c r="A5" s="12" t="s">
        <v>74</v>
      </c>
      <c r="B5" s="13" t="s">
        <v>65</v>
      </c>
      <c r="C5" s="14" t="s">
        <v>2</v>
      </c>
      <c r="D5" s="14" t="s">
        <v>19</v>
      </c>
      <c r="E5" s="14" t="s">
        <v>20</v>
      </c>
    </row>
    <row r="6" spans="1:5" ht="18" customHeight="1">
      <c r="A6" s="15" t="s">
        <v>75</v>
      </c>
      <c r="B6" s="17" t="s">
        <v>76</v>
      </c>
      <c r="C6" s="18">
        <v>8184</v>
      </c>
      <c r="D6" s="18">
        <v>520</v>
      </c>
      <c r="E6" s="18">
        <f>SUM(C6+D6)</f>
        <v>8704</v>
      </c>
    </row>
    <row r="7" spans="1:5" ht="30" customHeight="1">
      <c r="A7" s="15" t="s">
        <v>77</v>
      </c>
      <c r="B7" s="17" t="s">
        <v>78</v>
      </c>
      <c r="C7" s="18">
        <v>93</v>
      </c>
      <c r="D7" s="18">
        <v>15</v>
      </c>
      <c r="E7" s="18">
        <f aca="true" t="shared" si="0" ref="E7:E58">SUM(C7+D7)</f>
        <v>108</v>
      </c>
    </row>
    <row r="8" spans="1:5" ht="20.25" customHeight="1">
      <c r="A8" s="32" t="s">
        <v>79</v>
      </c>
      <c r="B8" s="23" t="s">
        <v>42</v>
      </c>
      <c r="C8" s="24">
        <v>93</v>
      </c>
      <c r="D8" s="24">
        <v>15</v>
      </c>
      <c r="E8" s="18">
        <f t="shared" si="0"/>
        <v>108</v>
      </c>
    </row>
    <row r="9" spans="1:5" ht="18" customHeight="1">
      <c r="A9" s="19" t="s">
        <v>58</v>
      </c>
      <c r="B9" s="20" t="s">
        <v>59</v>
      </c>
      <c r="C9" s="21">
        <v>93</v>
      </c>
      <c r="D9" s="21">
        <v>15</v>
      </c>
      <c r="E9" s="18">
        <f t="shared" si="0"/>
        <v>108</v>
      </c>
    </row>
    <row r="10" spans="1:5" ht="21" customHeight="1">
      <c r="A10" s="19" t="s">
        <v>62</v>
      </c>
      <c r="B10" s="20" t="s">
        <v>63</v>
      </c>
      <c r="C10" s="21">
        <v>93</v>
      </c>
      <c r="D10" s="21">
        <v>15</v>
      </c>
      <c r="E10" s="18">
        <f t="shared" si="0"/>
        <v>108</v>
      </c>
    </row>
    <row r="11" spans="1:5" ht="18" customHeight="1">
      <c r="A11" s="15" t="s">
        <v>80</v>
      </c>
      <c r="B11" s="17" t="s">
        <v>81</v>
      </c>
      <c r="C11" s="18">
        <v>6822</v>
      </c>
      <c r="D11" s="18">
        <v>322</v>
      </c>
      <c r="E11" s="18">
        <f t="shared" si="0"/>
        <v>7144</v>
      </c>
    </row>
    <row r="12" spans="1:5" ht="20.25" customHeight="1">
      <c r="A12" s="32" t="s">
        <v>79</v>
      </c>
      <c r="B12" s="23" t="s">
        <v>42</v>
      </c>
      <c r="C12" s="24">
        <v>664</v>
      </c>
      <c r="D12" s="24">
        <v>536</v>
      </c>
      <c r="E12" s="18">
        <f t="shared" si="0"/>
        <v>1200</v>
      </c>
    </row>
    <row r="13" spans="1:5" ht="18" customHeight="1">
      <c r="A13" s="19" t="s">
        <v>48</v>
      </c>
      <c r="B13" s="20" t="s">
        <v>49</v>
      </c>
      <c r="C13" s="21">
        <v>664</v>
      </c>
      <c r="D13" s="21">
        <v>536</v>
      </c>
      <c r="E13" s="18">
        <f t="shared" si="0"/>
        <v>1200</v>
      </c>
    </row>
    <row r="14" spans="1:5" ht="18" customHeight="1">
      <c r="A14" s="19" t="s">
        <v>29</v>
      </c>
      <c r="B14" s="20" t="s">
        <v>53</v>
      </c>
      <c r="C14" s="21">
        <v>664</v>
      </c>
      <c r="D14" s="21">
        <v>536</v>
      </c>
      <c r="E14" s="18">
        <f t="shared" si="0"/>
        <v>1200</v>
      </c>
    </row>
    <row r="15" spans="1:5" ht="21" customHeight="1">
      <c r="A15" s="32" t="s">
        <v>82</v>
      </c>
      <c r="B15" s="23" t="s">
        <v>52</v>
      </c>
      <c r="C15" s="24">
        <v>6158</v>
      </c>
      <c r="D15" s="24">
        <v>-214</v>
      </c>
      <c r="E15" s="18">
        <f t="shared" si="0"/>
        <v>5944</v>
      </c>
    </row>
    <row r="16" spans="1:5" ht="18" customHeight="1">
      <c r="A16" s="19" t="s">
        <v>48</v>
      </c>
      <c r="B16" s="20" t="s">
        <v>49</v>
      </c>
      <c r="C16" s="21">
        <v>6158</v>
      </c>
      <c r="D16" s="21">
        <f>SUM(D17:D18)</f>
        <v>-214</v>
      </c>
      <c r="E16" s="18">
        <f t="shared" si="0"/>
        <v>5944</v>
      </c>
    </row>
    <row r="17" spans="1:5" ht="18" customHeight="1">
      <c r="A17" s="19" t="s">
        <v>50</v>
      </c>
      <c r="B17" s="20" t="s">
        <v>51</v>
      </c>
      <c r="C17" s="21">
        <v>6051</v>
      </c>
      <c r="D17" s="21">
        <v>-201</v>
      </c>
      <c r="E17" s="18">
        <f t="shared" si="0"/>
        <v>5850</v>
      </c>
    </row>
    <row r="18" spans="1:5" ht="18" customHeight="1">
      <c r="A18" s="19" t="s">
        <v>29</v>
      </c>
      <c r="B18" s="20" t="s">
        <v>53</v>
      </c>
      <c r="C18" s="21">
        <v>107</v>
      </c>
      <c r="D18" s="21">
        <v>-13</v>
      </c>
      <c r="E18" s="18">
        <f t="shared" si="0"/>
        <v>94</v>
      </c>
    </row>
    <row r="19" spans="1:5" ht="18" customHeight="1">
      <c r="A19" s="15" t="s">
        <v>83</v>
      </c>
      <c r="B19" s="17" t="s">
        <v>84</v>
      </c>
      <c r="C19" s="18">
        <v>1269</v>
      </c>
      <c r="D19" s="18">
        <v>183</v>
      </c>
      <c r="E19" s="18">
        <f t="shared" si="0"/>
        <v>1452</v>
      </c>
    </row>
    <row r="20" spans="1:5" ht="21" customHeight="1">
      <c r="A20" s="32" t="s">
        <v>82</v>
      </c>
      <c r="B20" s="23" t="s">
        <v>46</v>
      </c>
      <c r="C20" s="24">
        <v>1269</v>
      </c>
      <c r="D20" s="24">
        <v>183</v>
      </c>
      <c r="E20" s="18">
        <f t="shared" si="0"/>
        <v>1452</v>
      </c>
    </row>
    <row r="21" spans="1:5" ht="18" customHeight="1">
      <c r="A21" s="19" t="s">
        <v>48</v>
      </c>
      <c r="B21" s="20" t="s">
        <v>49</v>
      </c>
      <c r="C21" s="21">
        <v>1269</v>
      </c>
      <c r="D21" s="21">
        <v>183</v>
      </c>
      <c r="E21" s="18">
        <f t="shared" si="0"/>
        <v>1452</v>
      </c>
    </row>
    <row r="22" spans="1:5" ht="18" customHeight="1">
      <c r="A22" s="19" t="s">
        <v>29</v>
      </c>
      <c r="B22" s="20" t="s">
        <v>53</v>
      </c>
      <c r="C22" s="21">
        <v>1269</v>
      </c>
      <c r="D22" s="21">
        <v>183</v>
      </c>
      <c r="E22" s="18">
        <f t="shared" si="0"/>
        <v>1452</v>
      </c>
    </row>
    <row r="23" spans="1:5" ht="20.25" customHeight="1">
      <c r="A23" s="15" t="s">
        <v>85</v>
      </c>
      <c r="B23" s="17" t="s">
        <v>86</v>
      </c>
      <c r="C23" s="18">
        <v>105738</v>
      </c>
      <c r="D23" s="18">
        <v>-5823</v>
      </c>
      <c r="E23" s="18">
        <f t="shared" si="0"/>
        <v>99915</v>
      </c>
    </row>
    <row r="24" spans="1:5" ht="30" customHeight="1">
      <c r="A24" s="15" t="s">
        <v>87</v>
      </c>
      <c r="B24" s="17" t="s">
        <v>88</v>
      </c>
      <c r="C24" s="18">
        <v>1327</v>
      </c>
      <c r="D24" s="18">
        <v>0</v>
      </c>
      <c r="E24" s="18">
        <f t="shared" si="0"/>
        <v>1327</v>
      </c>
    </row>
    <row r="25" spans="1:5" ht="20.25" customHeight="1">
      <c r="A25" s="32" t="s">
        <v>89</v>
      </c>
      <c r="B25" s="23" t="s">
        <v>44</v>
      </c>
      <c r="C25" s="24">
        <v>1327</v>
      </c>
      <c r="D25" s="24">
        <v>0</v>
      </c>
      <c r="E25" s="18">
        <f t="shared" si="0"/>
        <v>1327</v>
      </c>
    </row>
    <row r="26" spans="1:5" ht="18" customHeight="1">
      <c r="A26" s="19" t="s">
        <v>58</v>
      </c>
      <c r="B26" s="20" t="s">
        <v>59</v>
      </c>
      <c r="C26" s="21">
        <v>1327</v>
      </c>
      <c r="D26" s="21">
        <v>0</v>
      </c>
      <c r="E26" s="18">
        <f t="shared" si="0"/>
        <v>1327</v>
      </c>
    </row>
    <row r="27" spans="1:5" ht="21" customHeight="1">
      <c r="A27" s="19" t="s">
        <v>62</v>
      </c>
      <c r="B27" s="20" t="s">
        <v>63</v>
      </c>
      <c r="C27" s="21">
        <v>1327</v>
      </c>
      <c r="D27" s="21">
        <v>0</v>
      </c>
      <c r="E27" s="18">
        <f t="shared" si="0"/>
        <v>1327</v>
      </c>
    </row>
    <row r="28" spans="1:5" ht="20.25" customHeight="1">
      <c r="A28" s="15" t="s">
        <v>90</v>
      </c>
      <c r="B28" s="17" t="s">
        <v>91</v>
      </c>
      <c r="C28" s="18">
        <v>17424</v>
      </c>
      <c r="D28" s="18">
        <v>146</v>
      </c>
      <c r="E28" s="18">
        <f t="shared" si="0"/>
        <v>17570</v>
      </c>
    </row>
    <row r="29" spans="1:5" ht="21" customHeight="1">
      <c r="A29" s="32" t="s">
        <v>89</v>
      </c>
      <c r="B29" s="23" t="s">
        <v>44</v>
      </c>
      <c r="C29" s="24">
        <v>17424</v>
      </c>
      <c r="D29" s="24">
        <v>146</v>
      </c>
      <c r="E29" s="18">
        <f t="shared" si="0"/>
        <v>17570</v>
      </c>
    </row>
    <row r="30" spans="1:5" ht="18" customHeight="1">
      <c r="A30" s="19" t="s">
        <v>48</v>
      </c>
      <c r="B30" s="20" t="s">
        <v>49</v>
      </c>
      <c r="C30" s="21">
        <v>17424</v>
      </c>
      <c r="D30" s="21">
        <v>146</v>
      </c>
      <c r="E30" s="18">
        <f t="shared" si="0"/>
        <v>17570</v>
      </c>
    </row>
    <row r="31" spans="1:5" ht="18" customHeight="1">
      <c r="A31" s="19" t="s">
        <v>29</v>
      </c>
      <c r="B31" s="20" t="s">
        <v>53</v>
      </c>
      <c r="C31" s="21">
        <v>17424</v>
      </c>
      <c r="D31" s="21">
        <v>146</v>
      </c>
      <c r="E31" s="18">
        <f t="shared" si="0"/>
        <v>17570</v>
      </c>
    </row>
    <row r="32" spans="1:5" ht="21" customHeight="1">
      <c r="A32" s="15" t="s">
        <v>92</v>
      </c>
      <c r="B32" s="17" t="s">
        <v>93</v>
      </c>
      <c r="C32" s="18">
        <v>86987</v>
      </c>
      <c r="D32" s="21">
        <v>-5969</v>
      </c>
      <c r="E32" s="18">
        <f t="shared" si="0"/>
        <v>81018</v>
      </c>
    </row>
    <row r="33" spans="1:5" ht="20.25" customHeight="1">
      <c r="A33" s="32" t="s">
        <v>89</v>
      </c>
      <c r="B33" s="23" t="s">
        <v>44</v>
      </c>
      <c r="C33" s="24">
        <v>86987</v>
      </c>
      <c r="D33" s="21">
        <v>-5969</v>
      </c>
      <c r="E33" s="18">
        <f t="shared" si="0"/>
        <v>81018</v>
      </c>
    </row>
    <row r="34" spans="1:5" ht="18" customHeight="1">
      <c r="A34" s="19" t="s">
        <v>48</v>
      </c>
      <c r="B34" s="20" t="s">
        <v>49</v>
      </c>
      <c r="C34" s="21">
        <v>86987</v>
      </c>
      <c r="D34" s="21">
        <v>-5969</v>
      </c>
      <c r="E34" s="18">
        <f t="shared" si="0"/>
        <v>81018</v>
      </c>
    </row>
    <row r="35" spans="1:5" ht="18" customHeight="1">
      <c r="A35" s="19" t="s">
        <v>29</v>
      </c>
      <c r="B35" s="20" t="s">
        <v>53</v>
      </c>
      <c r="C35" s="21">
        <v>86987</v>
      </c>
      <c r="D35" s="21">
        <v>-5969</v>
      </c>
      <c r="E35" s="18">
        <f t="shared" si="0"/>
        <v>81018</v>
      </c>
    </row>
    <row r="36" spans="1:5" ht="21" customHeight="1">
      <c r="A36" s="15" t="s">
        <v>94</v>
      </c>
      <c r="B36" s="17" t="s">
        <v>95</v>
      </c>
      <c r="C36" s="18">
        <v>1056610</v>
      </c>
      <c r="D36" s="18">
        <v>24472</v>
      </c>
      <c r="E36" s="18">
        <f t="shared" si="0"/>
        <v>1081082</v>
      </c>
    </row>
    <row r="37" spans="1:5" ht="18" customHeight="1">
      <c r="A37" s="15" t="s">
        <v>96</v>
      </c>
      <c r="B37" s="17" t="s">
        <v>97</v>
      </c>
      <c r="C37" s="18">
        <v>1056610</v>
      </c>
      <c r="D37" s="18">
        <f>SUM(D38+D46+D54)</f>
        <v>24472</v>
      </c>
      <c r="E37" s="18">
        <f t="shared" si="0"/>
        <v>1081082</v>
      </c>
    </row>
    <row r="38" spans="1:5" ht="20.25" customHeight="1">
      <c r="A38" s="32" t="s">
        <v>98</v>
      </c>
      <c r="B38" s="23" t="s">
        <v>30</v>
      </c>
      <c r="C38" s="24">
        <v>116172</v>
      </c>
      <c r="D38" s="24">
        <f>SUM(D39+D43)</f>
        <v>24472</v>
      </c>
      <c r="E38" s="18">
        <f t="shared" si="0"/>
        <v>140644</v>
      </c>
    </row>
    <row r="39" spans="1:5" ht="18" customHeight="1">
      <c r="A39" s="19" t="s">
        <v>48</v>
      </c>
      <c r="B39" s="20" t="s">
        <v>49</v>
      </c>
      <c r="C39" s="21">
        <v>104094</v>
      </c>
      <c r="D39" s="21">
        <f>SUM(D40:D42)</f>
        <v>23472</v>
      </c>
      <c r="E39" s="18">
        <f t="shared" si="0"/>
        <v>127566</v>
      </c>
    </row>
    <row r="40" spans="1:5" ht="18" customHeight="1">
      <c r="A40" s="19" t="s">
        <v>29</v>
      </c>
      <c r="B40" s="20" t="s">
        <v>53</v>
      </c>
      <c r="C40" s="21">
        <v>104068</v>
      </c>
      <c r="D40" s="21">
        <v>23472</v>
      </c>
      <c r="E40" s="18">
        <f t="shared" si="0"/>
        <v>127540</v>
      </c>
    </row>
    <row r="41" spans="1:5" ht="18" customHeight="1">
      <c r="A41" s="19" t="s">
        <v>54</v>
      </c>
      <c r="B41" s="20" t="s">
        <v>55</v>
      </c>
      <c r="C41" s="21">
        <v>13</v>
      </c>
      <c r="D41" s="21">
        <v>0</v>
      </c>
      <c r="E41" s="18">
        <f t="shared" si="0"/>
        <v>13</v>
      </c>
    </row>
    <row r="42" spans="1:5" ht="21" customHeight="1">
      <c r="A42" s="19" t="s">
        <v>56</v>
      </c>
      <c r="B42" s="20" t="s">
        <v>57</v>
      </c>
      <c r="C42" s="21">
        <v>13</v>
      </c>
      <c r="D42" s="21">
        <v>0</v>
      </c>
      <c r="E42" s="18">
        <f t="shared" si="0"/>
        <v>13</v>
      </c>
    </row>
    <row r="43" spans="1:5" ht="18" customHeight="1">
      <c r="A43" s="19" t="s">
        <v>58</v>
      </c>
      <c r="B43" s="20" t="s">
        <v>59</v>
      </c>
      <c r="C43" s="21">
        <v>12078</v>
      </c>
      <c r="D43" s="21">
        <v>1000</v>
      </c>
      <c r="E43" s="18">
        <f t="shared" si="0"/>
        <v>13078</v>
      </c>
    </row>
    <row r="44" spans="1:5" ht="20.25" customHeight="1">
      <c r="A44" s="19" t="s">
        <v>60</v>
      </c>
      <c r="B44" s="20" t="s">
        <v>61</v>
      </c>
      <c r="C44" s="21">
        <v>265</v>
      </c>
      <c r="D44" s="21">
        <v>0</v>
      </c>
      <c r="E44" s="18">
        <f t="shared" si="0"/>
        <v>265</v>
      </c>
    </row>
    <row r="45" spans="1:5" ht="21" customHeight="1">
      <c r="A45" s="19" t="s">
        <v>62</v>
      </c>
      <c r="B45" s="20" t="s">
        <v>63</v>
      </c>
      <c r="C45" s="21">
        <v>11813</v>
      </c>
      <c r="D45" s="21">
        <v>1000</v>
      </c>
      <c r="E45" s="18">
        <f t="shared" si="0"/>
        <v>12813</v>
      </c>
    </row>
    <row r="46" spans="1:5" ht="18" customHeight="1">
      <c r="A46" s="32" t="s">
        <v>99</v>
      </c>
      <c r="B46" s="23" t="s">
        <v>32</v>
      </c>
      <c r="C46" s="24">
        <v>939376</v>
      </c>
      <c r="D46" s="24">
        <v>0</v>
      </c>
      <c r="E46" s="18">
        <f t="shared" si="0"/>
        <v>939376</v>
      </c>
    </row>
    <row r="47" spans="1:5" ht="18" customHeight="1">
      <c r="A47" s="19" t="s">
        <v>48</v>
      </c>
      <c r="B47" s="20" t="s">
        <v>49</v>
      </c>
      <c r="C47" s="21">
        <v>936590</v>
      </c>
      <c r="D47" s="21">
        <v>0</v>
      </c>
      <c r="E47" s="18">
        <f t="shared" si="0"/>
        <v>936590</v>
      </c>
    </row>
    <row r="48" spans="1:5" ht="18" customHeight="1">
      <c r="A48" s="19" t="s">
        <v>50</v>
      </c>
      <c r="B48" s="20" t="s">
        <v>51</v>
      </c>
      <c r="C48" s="21">
        <v>860121</v>
      </c>
      <c r="D48" s="21">
        <v>0</v>
      </c>
      <c r="E48" s="18">
        <f t="shared" si="0"/>
        <v>860121</v>
      </c>
    </row>
    <row r="49" spans="1:5" ht="18" customHeight="1">
      <c r="A49" s="19" t="s">
        <v>29</v>
      </c>
      <c r="B49" s="20" t="s">
        <v>53</v>
      </c>
      <c r="C49" s="21">
        <v>71161</v>
      </c>
      <c r="D49" s="21">
        <v>0</v>
      </c>
      <c r="E49" s="18">
        <f t="shared" si="0"/>
        <v>71161</v>
      </c>
    </row>
    <row r="50" spans="1:5" ht="18" customHeight="1">
      <c r="A50" s="19" t="s">
        <v>54</v>
      </c>
      <c r="B50" s="20" t="s">
        <v>55</v>
      </c>
      <c r="C50" s="21">
        <v>5308</v>
      </c>
      <c r="D50" s="21">
        <v>0</v>
      </c>
      <c r="E50" s="18">
        <f t="shared" si="0"/>
        <v>5308</v>
      </c>
    </row>
    <row r="51" spans="1:5" ht="18" customHeight="1">
      <c r="A51" s="19" t="s">
        <v>58</v>
      </c>
      <c r="B51" s="20" t="s">
        <v>59</v>
      </c>
      <c r="C51" s="21">
        <v>2786</v>
      </c>
      <c r="D51" s="21">
        <v>0</v>
      </c>
      <c r="E51" s="18">
        <f t="shared" si="0"/>
        <v>2786</v>
      </c>
    </row>
    <row r="52" spans="1:5" ht="20.25" customHeight="1">
      <c r="A52" s="19" t="s">
        <v>60</v>
      </c>
      <c r="B52" s="20" t="s">
        <v>61</v>
      </c>
      <c r="C52" s="21">
        <v>265</v>
      </c>
      <c r="D52" s="21">
        <v>0</v>
      </c>
      <c r="E52" s="18">
        <f t="shared" si="0"/>
        <v>265</v>
      </c>
    </row>
    <row r="53" spans="1:5" ht="21" customHeight="1">
      <c r="A53" s="19" t="s">
        <v>62</v>
      </c>
      <c r="B53" s="20" t="s">
        <v>63</v>
      </c>
      <c r="C53" s="21">
        <v>2521</v>
      </c>
      <c r="D53" s="21">
        <v>0</v>
      </c>
      <c r="E53" s="18">
        <f t="shared" si="0"/>
        <v>2521</v>
      </c>
    </row>
    <row r="54" spans="1:5" ht="18" customHeight="1">
      <c r="A54" s="32" t="s">
        <v>100</v>
      </c>
      <c r="B54" s="23" t="s">
        <v>38</v>
      </c>
      <c r="C54" s="24">
        <v>1062</v>
      </c>
      <c r="D54" s="21">
        <v>0</v>
      </c>
      <c r="E54" s="18">
        <f t="shared" si="0"/>
        <v>1062</v>
      </c>
    </row>
    <row r="55" spans="1:5" ht="18" customHeight="1">
      <c r="A55" s="19" t="s">
        <v>48</v>
      </c>
      <c r="B55" s="20" t="s">
        <v>49</v>
      </c>
      <c r="C55" s="21">
        <v>398</v>
      </c>
      <c r="D55" s="21">
        <v>0</v>
      </c>
      <c r="E55" s="18">
        <f t="shared" si="0"/>
        <v>398</v>
      </c>
    </row>
    <row r="56" spans="1:5" ht="18" customHeight="1">
      <c r="A56" s="19" t="s">
        <v>29</v>
      </c>
      <c r="B56" s="20" t="s">
        <v>53</v>
      </c>
      <c r="C56" s="21">
        <v>398</v>
      </c>
      <c r="D56" s="21">
        <v>0</v>
      </c>
      <c r="E56" s="18">
        <f t="shared" si="0"/>
        <v>398</v>
      </c>
    </row>
    <row r="57" spans="1:5" ht="18" customHeight="1">
      <c r="A57" s="19" t="s">
        <v>58</v>
      </c>
      <c r="B57" s="20" t="s">
        <v>59</v>
      </c>
      <c r="C57" s="21">
        <v>664</v>
      </c>
      <c r="D57" s="21">
        <v>0</v>
      </c>
      <c r="E57" s="18">
        <f t="shared" si="0"/>
        <v>664</v>
      </c>
    </row>
    <row r="58" spans="1:5" ht="20.25" customHeight="1">
      <c r="A58" s="19" t="s">
        <v>62</v>
      </c>
      <c r="B58" s="20" t="s">
        <v>63</v>
      </c>
      <c r="C58" s="21">
        <v>664</v>
      </c>
      <c r="D58" s="21">
        <v>0</v>
      </c>
      <c r="E58" s="18">
        <f t="shared" si="0"/>
        <v>664</v>
      </c>
    </row>
  </sheetData>
  <sheetProtection/>
  <mergeCells count="2">
    <mergeCell ref="A3:E3"/>
    <mergeCell ref="A1:F1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1"/>
  <sheetViews>
    <sheetView showGridLines="0" zoomScalePageLayoutView="0" workbookViewId="0" topLeftCell="A1">
      <selection activeCell="A1" sqref="A1:F1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32.421875" style="0" customWidth="1"/>
    <col min="4" max="6" width="16.57421875" style="0" customWidth="1"/>
  </cols>
  <sheetData>
    <row r="1" spans="1:6" ht="27" customHeight="1">
      <c r="A1" s="45" t="s">
        <v>106</v>
      </c>
      <c r="B1" s="45"/>
      <c r="C1" s="45"/>
      <c r="D1" s="45"/>
      <c r="E1" s="45"/>
      <c r="F1" s="45"/>
    </row>
    <row r="2" ht="12.75" customHeight="1"/>
    <row r="3" spans="1:6" ht="12.75" customHeight="1">
      <c r="A3" s="48" t="s">
        <v>0</v>
      </c>
      <c r="B3" s="48"/>
      <c r="C3" s="48"/>
      <c r="D3" s="48"/>
      <c r="E3" s="48"/>
      <c r="F3" s="48"/>
    </row>
    <row r="4" ht="12.75" customHeight="1"/>
    <row r="5" spans="1:6" ht="12.75" customHeight="1">
      <c r="A5" s="48" t="s">
        <v>101</v>
      </c>
      <c r="B5" s="48"/>
      <c r="C5" s="48"/>
      <c r="D5" s="48"/>
      <c r="E5" s="48"/>
      <c r="F5" s="48"/>
    </row>
    <row r="6" ht="12.75" customHeight="1"/>
    <row r="7" spans="1:6" ht="27.75" customHeight="1">
      <c r="A7" s="12" t="s">
        <v>22</v>
      </c>
      <c r="B7" s="13" t="s">
        <v>23</v>
      </c>
      <c r="C7" s="13" t="s">
        <v>65</v>
      </c>
      <c r="D7" s="14" t="s">
        <v>2</v>
      </c>
      <c r="E7" s="14" t="s">
        <v>19</v>
      </c>
      <c r="F7" s="14" t="s">
        <v>20</v>
      </c>
    </row>
    <row r="8" spans="1:6" ht="18" customHeight="1">
      <c r="A8" s="34" t="s">
        <v>102</v>
      </c>
      <c r="B8" s="35"/>
      <c r="C8" s="36" t="s">
        <v>103</v>
      </c>
      <c r="D8" s="18"/>
      <c r="E8" s="41">
        <v>54552.66</v>
      </c>
      <c r="F8" s="41">
        <v>54552.66</v>
      </c>
    </row>
    <row r="9" spans="1:6" ht="15">
      <c r="A9" s="37" t="s">
        <v>104</v>
      </c>
      <c r="B9" s="35"/>
      <c r="C9" s="38" t="s">
        <v>105</v>
      </c>
      <c r="D9" s="21"/>
      <c r="E9" s="41">
        <v>54552.66</v>
      </c>
      <c r="F9" s="41">
        <v>54552.66</v>
      </c>
    </row>
    <row r="10" spans="1:6" ht="22.5">
      <c r="A10" s="39"/>
      <c r="B10" s="40" t="s">
        <v>29</v>
      </c>
      <c r="C10" s="40" t="s">
        <v>30</v>
      </c>
      <c r="D10" s="24"/>
      <c r="E10" s="41">
        <v>54552.66</v>
      </c>
      <c r="F10" s="41">
        <v>54552.66</v>
      </c>
    </row>
    <row r="11" ht="15">
      <c r="H11" s="33"/>
    </row>
  </sheetData>
  <sheetProtection/>
  <mergeCells count="3">
    <mergeCell ref="A3:F3"/>
    <mergeCell ref="A5:F5"/>
    <mergeCell ref="A1:F1"/>
  </mergeCells>
  <printOptions/>
  <pageMargins left="0.787401556968689" right="0.5905511975288391" top="0.5905511975288391" bottom="0.5905511975288391" header="0.3" footer="0.3"/>
  <pageSetup errors="blank"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Hrastinski</dc:creator>
  <cp:keywords/>
  <dc:description/>
  <cp:lastModifiedBy>Vesna Gilih</cp:lastModifiedBy>
  <cp:lastPrinted>2023-04-18T06:59:33Z</cp:lastPrinted>
  <dcterms:created xsi:type="dcterms:W3CDTF">2023-04-17T11:15:01Z</dcterms:created>
  <dcterms:modified xsi:type="dcterms:W3CDTF">2023-04-18T07:37:07Z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22.2.4.0</vt:lpwstr>
  </property>
</Properties>
</file>