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staro\Školski odbor\Materijali za 11.sjednicu ŠO\"/>
    </mc:Choice>
  </mc:AlternateContent>
  <bookViews>
    <workbookView xWindow="0" yWindow="0" windowWidth="21570" windowHeight="7560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K8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8" i="2" l="1"/>
  <c r="D463" i="1"/>
  <c r="C463" i="1"/>
  <c r="L1288" i="2"/>
  <c r="K1244" i="2"/>
  <c r="K1243" i="2" s="1"/>
  <c r="K1241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L1138" i="2" s="1"/>
  <c r="M1143" i="2"/>
  <c r="M1142" i="2" s="1"/>
  <c r="K1146" i="2"/>
  <c r="L1146" i="2"/>
  <c r="K1149" i="2"/>
  <c r="K1148" i="2" s="1"/>
  <c r="K1147" i="2" s="1"/>
  <c r="K1145" i="2" s="1"/>
  <c r="L1149" i="2"/>
  <c r="L1148" i="2" s="1"/>
  <c r="L1147" i="2" s="1"/>
  <c r="L1145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K33" i="2" l="1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M87" i="2" l="1"/>
  <c r="M86" i="2" s="1"/>
  <c r="M83" i="2" s="1"/>
  <c r="M1288" i="2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9" i="2"/>
  <c r="M44" i="2"/>
  <c r="M43" i="2" s="1"/>
  <c r="M41" i="2" s="1"/>
  <c r="M19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L1205" i="2"/>
  <c r="L1203" i="2" s="1"/>
  <c r="L583" i="2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K1262" i="2" l="1"/>
  <c r="M1052" i="2"/>
  <c r="K1052" i="2"/>
  <c r="L1052" i="2"/>
  <c r="L576" i="2"/>
  <c r="L202" i="2" s="1"/>
  <c r="M104" i="2"/>
  <c r="M926" i="2"/>
  <c r="M210" i="2"/>
  <c r="M203" i="2" s="1"/>
  <c r="M583" i="2"/>
  <c r="M1262" i="2" s="1"/>
  <c r="K202" i="2"/>
  <c r="L5" i="2" l="1"/>
  <c r="K5" i="2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s="1"/>
  <c r="E63" i="1" l="1"/>
  <c r="E93" i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E435" i="1" s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M577" i="2" s="1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58" i="1"/>
  <c r="D48" i="1"/>
  <c r="D458" i="1"/>
  <c r="E439" i="1"/>
  <c r="E11" i="4" s="1"/>
  <c r="E13" i="4" s="1"/>
  <c r="C19" i="1"/>
  <c r="E302" i="1" l="1"/>
  <c r="C3" i="1"/>
  <c r="C437" i="1" s="1"/>
  <c r="E3" i="1"/>
  <c r="C302" i="1"/>
  <c r="C438" i="1" s="1"/>
  <c r="C4" i="4" s="1"/>
  <c r="K1299" i="2"/>
  <c r="K577" i="2" s="1"/>
  <c r="L1299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<sst xmlns="http://schemas.openxmlformats.org/spreadsheetml/2006/main" count="1752" uniqueCount="308">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</sst>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408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0" sqref="D260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7135298</v>
      </c>
      <c r="D3" s="67">
        <f>SUM(D4,D19,D48,D63,D78,D93,D122,D172,D208,D216,D224,D232,D247,D262,D279,D294)</f>
        <v>153452</v>
      </c>
      <c r="E3" s="67">
        <f>SUM(E4,E19,E48,E63,E78,E93,E122,E172,E208,E216,E224,E232,E247,E262,E279,E294)</f>
        <v>7288750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20000</v>
      </c>
      <c r="D48" s="69">
        <f t="shared" si="12"/>
        <v>0</v>
      </c>
      <c r="E48" s="69">
        <f>SUM(E49,E56)</f>
        <v>20000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20000</v>
      </c>
      <c r="D49" s="68">
        <f t="shared" ref="D49" si="14">SUM(D50:D55)</f>
        <v>0</v>
      </c>
      <c r="E49" s="68">
        <f>SUM(E50:E55)</f>
        <v>20000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20000</v>
      </c>
      <c r="D52" s="222">
        <v>0</v>
      </c>
      <c r="E52" s="110">
        <f t="shared" si="15"/>
        <v>20000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6044300</v>
      </c>
      <c r="D63" s="70">
        <f t="shared" si="18"/>
        <v>25550</v>
      </c>
      <c r="E63" s="70">
        <f>SUM(E64,E71)</f>
        <v>6069850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6030800</v>
      </c>
      <c r="D64" s="68">
        <f t="shared" ref="D64" si="20">SUM(D65:D70)</f>
        <v>25550</v>
      </c>
      <c r="E64" s="68">
        <f>SUM(E65:E70)</f>
        <v>6056350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6030800</v>
      </c>
      <c r="D67" s="222">
        <v>25550</v>
      </c>
      <c r="E67" s="110">
        <f t="shared" si="21"/>
        <v>6056350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13500</v>
      </c>
      <c r="D71" s="68">
        <f t="shared" si="22"/>
        <v>0</v>
      </c>
      <c r="E71" s="68">
        <f>SUM(E72:E77)</f>
        <v>13500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13500</v>
      </c>
      <c r="D74" s="222">
        <v>0</v>
      </c>
      <c r="E74" s="110">
        <f t="shared" si="23"/>
        <v>13500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124000</v>
      </c>
      <c r="D78" s="70">
        <f t="shared" si="24"/>
        <v>0</v>
      </c>
      <c r="E78" s="70">
        <f>SUM(E79,E86)</f>
        <v>124000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124000</v>
      </c>
      <c r="D79" s="68">
        <f t="shared" ref="D79" si="26">SUM(D80:D85)</f>
        <v>0</v>
      </c>
      <c r="E79" s="68">
        <f>SUM(E80:E85)</f>
        <v>124000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124000</v>
      </c>
      <c r="D82" s="222">
        <v>0</v>
      </c>
      <c r="E82" s="110">
        <f t="shared" si="27"/>
        <v>124000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36000</v>
      </c>
      <c r="D224" s="70">
        <f t="shared" si="71"/>
        <v>0</v>
      </c>
      <c r="E224" s="70">
        <f>SUM(E225)</f>
        <v>36000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36000</v>
      </c>
      <c r="D225" s="68">
        <f t="shared" si="72"/>
        <v>0</v>
      </c>
      <c r="E225" s="68">
        <f t="shared" si="72"/>
        <v>36000</v>
      </c>
      <c r="F225" s="72"/>
    </row>
    <row r="226" spans="1:6" s="6" customFormat="1" x14ac:dyDescent="0.25">
      <c r="A226" s="8"/>
      <c r="B226" s="10">
        <v>3210</v>
      </c>
      <c r="C226" s="222">
        <v>36000</v>
      </c>
      <c r="D226" s="222"/>
      <c r="E226" s="110">
        <f>C226+D226</f>
        <v>36000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142000</v>
      </c>
      <c r="D232" s="70">
        <f t="shared" si="74"/>
        <v>-10900</v>
      </c>
      <c r="E232" s="70">
        <f>SUM(E233,E240)</f>
        <v>131100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100000</v>
      </c>
      <c r="D233" s="68">
        <f t="shared" ref="D233:E233" si="76">SUM(D234:D239)</f>
        <v>5100</v>
      </c>
      <c r="E233" s="68">
        <f t="shared" si="76"/>
        <v>105100</v>
      </c>
      <c r="F233" s="72"/>
    </row>
    <row r="234" spans="1:6" s="6" customFormat="1" x14ac:dyDescent="0.25">
      <c r="A234" s="8"/>
      <c r="B234" s="10">
        <v>3210</v>
      </c>
      <c r="C234" s="222">
        <v>100000</v>
      </c>
      <c r="D234" s="222">
        <v>5100</v>
      </c>
      <c r="E234" s="110">
        <f>C234+D234</f>
        <v>105100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42000</v>
      </c>
      <c r="D240" s="68">
        <f t="shared" si="78"/>
        <v>-16000</v>
      </c>
      <c r="E240" s="68">
        <f t="shared" si="78"/>
        <v>26000</v>
      </c>
      <c r="F240" s="72"/>
    </row>
    <row r="241" spans="1:6" s="6" customFormat="1" x14ac:dyDescent="0.25">
      <c r="A241" s="8"/>
      <c r="B241" s="10">
        <v>3210</v>
      </c>
      <c r="C241" s="222">
        <v>42000</v>
      </c>
      <c r="D241" s="222">
        <v>-16000</v>
      </c>
      <c r="E241" s="110">
        <f>C241+D241</f>
        <v>26000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8000</v>
      </c>
      <c r="D247" s="70">
        <f t="shared" si="80"/>
        <v>0</v>
      </c>
      <c r="E247" s="70">
        <f>SUM(E248,E255)</f>
        <v>8000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4000</v>
      </c>
      <c r="D248" s="68">
        <f t="shared" ref="D248:E248" si="82">SUM(D249:D254)</f>
        <v>-1000</v>
      </c>
      <c r="E248" s="68">
        <f t="shared" si="82"/>
        <v>3000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4000</v>
      </c>
      <c r="D252" s="222">
        <v>-1000</v>
      </c>
      <c r="E252" s="110">
        <f t="shared" si="83"/>
        <v>3000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4000</v>
      </c>
      <c r="D255" s="68">
        <f t="shared" si="84"/>
        <v>1000</v>
      </c>
      <c r="E255" s="68">
        <f t="shared" si="84"/>
        <v>5000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4000</v>
      </c>
      <c r="D259" s="222">
        <v>1000</v>
      </c>
      <c r="E259" s="110">
        <f t="shared" si="85"/>
        <v>5000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760998</v>
      </c>
      <c r="D262" s="70">
        <f>SUM(D263,D271)</f>
        <v>138802</v>
      </c>
      <c r="E262" s="70">
        <f>SUM(E263,E271)</f>
        <v>899800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750298</v>
      </c>
      <c r="D263" s="68">
        <f>SUM(D264:D270)</f>
        <v>138802</v>
      </c>
      <c r="E263" s="68">
        <f>SUM(E264:E270)</f>
        <v>889100</v>
      </c>
      <c r="F263" s="72"/>
    </row>
    <row r="264" spans="1:6" s="6" customFormat="1" x14ac:dyDescent="0.25">
      <c r="A264" s="8"/>
      <c r="B264" s="16">
        <v>11</v>
      </c>
      <c r="C264" s="222">
        <v>0</v>
      </c>
      <c r="D264" s="222">
        <v>0</v>
      </c>
      <c r="E264" s="110">
        <f>C264+D264</f>
        <v>0</v>
      </c>
      <c r="F264" s="137"/>
    </row>
    <row r="265" spans="1:6" s="6" customFormat="1" x14ac:dyDescent="0.25">
      <c r="A265" s="8"/>
      <c r="B265" s="18">
        <v>12</v>
      </c>
      <c r="C265" s="222">
        <v>711235</v>
      </c>
      <c r="D265" s="222">
        <v>108402</v>
      </c>
      <c r="E265" s="110">
        <f t="shared" ref="E265:E270" si="86">C265+D265</f>
        <v>819637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/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29500</v>
      </c>
      <c r="D268" s="222">
        <v>30400</v>
      </c>
      <c r="E268" s="110">
        <f t="shared" si="86"/>
        <v>59900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6.5" customHeight="1" x14ac:dyDescent="0.25">
      <c r="A270" s="8"/>
      <c r="B270" s="18">
        <v>5212</v>
      </c>
      <c r="C270" s="222">
        <v>9563</v>
      </c>
      <c r="D270" s="222">
        <v>0</v>
      </c>
      <c r="E270" s="110">
        <f t="shared" si="86"/>
        <v>9563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10700</v>
      </c>
      <c r="D271" s="68">
        <f>SUM(D272:D278)</f>
        <v>0</v>
      </c>
      <c r="E271" s="68">
        <f>SUM(E272:E278)</f>
        <v>10700</v>
      </c>
      <c r="F271" s="72"/>
    </row>
    <row r="272" spans="1:6" s="6" customFormat="1" x14ac:dyDescent="0.25">
      <c r="A272" s="8"/>
      <c r="B272" s="16">
        <v>11</v>
      </c>
      <c r="C272" s="222">
        <v>700</v>
      </c>
      <c r="D272" s="222">
        <v>0</v>
      </c>
      <c r="E272" s="110">
        <f>C272+D272</f>
        <v>700</v>
      </c>
      <c r="F272" s="137"/>
    </row>
    <row r="273" spans="1:6" s="6" customFormat="1" x14ac:dyDescent="0.25">
      <c r="A273" s="8"/>
      <c r="B273" s="18">
        <v>12</v>
      </c>
      <c r="C273" s="222">
        <v>10000</v>
      </c>
      <c r="D273" s="222">
        <v>0</v>
      </c>
      <c r="E273" s="110">
        <f t="shared" ref="E273:E278" si="88">C273+D273</f>
        <v>10000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332000</v>
      </c>
      <c r="D418" s="67">
        <f t="shared" ref="D418:E418" si="140">SUM(D419)</f>
        <v>7200</v>
      </c>
      <c r="E418" s="67">
        <f t="shared" si="140"/>
        <v>339200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332000</v>
      </c>
      <c r="D419" s="70">
        <f t="shared" si="141"/>
        <v>7200</v>
      </c>
      <c r="E419" s="70">
        <f>SUM(E420,E427)</f>
        <v>339200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332000</v>
      </c>
      <c r="D420" s="68">
        <f t="shared" ref="D420:E420" si="143">SUM(D421:D426)</f>
        <v>7200</v>
      </c>
      <c r="E420" s="68">
        <f t="shared" si="143"/>
        <v>339200</v>
      </c>
      <c r="F420" s="72"/>
    </row>
    <row r="421" spans="1:6" s="6" customFormat="1" x14ac:dyDescent="0.25">
      <c r="A421" s="8"/>
      <c r="B421" s="10">
        <v>3210</v>
      </c>
      <c r="C421" s="222">
        <v>36000</v>
      </c>
      <c r="D421" s="222">
        <v>-3100</v>
      </c>
      <c r="E421" s="110">
        <f>C421+D421</f>
        <v>32900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296000</v>
      </c>
      <c r="D423" s="222">
        <v>10300</v>
      </c>
      <c r="E423" s="110">
        <f t="shared" si="144"/>
        <v>306300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7467298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160652</v>
      </c>
      <c r="E434" s="71">
        <f t="shared" si="147"/>
        <v>7627950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7135298</v>
      </c>
      <c r="D437" s="73">
        <f>D3</f>
        <v>153452</v>
      </c>
      <c r="E437" s="73">
        <f>E3</f>
        <v>7288750</v>
      </c>
      <c r="F437" s="136"/>
    </row>
    <row r="438" spans="1:6" s="6" customFormat="1" x14ac:dyDescent="0.25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332000</v>
      </c>
      <c r="D440" s="73">
        <f>D418</f>
        <v>7200</v>
      </c>
      <c r="E440" s="73">
        <f>E418</f>
        <v>339200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7467298</v>
      </c>
      <c r="D441" s="74">
        <f t="shared" si="148"/>
        <v>160652</v>
      </c>
      <c r="E441" s="74">
        <f t="shared" si="148"/>
        <v>7627950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700</v>
      </c>
      <c r="D445" s="76">
        <f t="shared" si="149"/>
        <v>0</v>
      </c>
      <c r="E445" s="76">
        <f t="shared" si="149"/>
        <v>700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721235</v>
      </c>
      <c r="D446" s="76">
        <f t="shared" si="149"/>
        <v>108402</v>
      </c>
      <c r="E446" s="76">
        <f t="shared" si="149"/>
        <v>829637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29500</v>
      </c>
      <c r="D449" s="76">
        <f t="shared" si="149"/>
        <v>30400</v>
      </c>
      <c r="E449" s="76">
        <f t="shared" si="149"/>
        <v>59900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0</v>
      </c>
      <c r="D450" s="76">
        <f t="shared" si="149"/>
        <v>0</v>
      </c>
      <c r="E450" s="76">
        <f t="shared" si="149"/>
        <v>0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9563</v>
      </c>
      <c r="D451" s="76">
        <f t="shared" si="149"/>
        <v>0</v>
      </c>
      <c r="E451" s="76">
        <f t="shared" si="149"/>
        <v>9563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214000</v>
      </c>
      <c r="D452" s="76">
        <f t="shared" si="149"/>
        <v>-14000</v>
      </c>
      <c r="E452" s="76">
        <f t="shared" si="149"/>
        <v>200000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0</v>
      </c>
      <c r="D453" s="76">
        <f t="shared" si="149"/>
        <v>0</v>
      </c>
      <c r="E453" s="76">
        <f t="shared" si="149"/>
        <v>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6484300</v>
      </c>
      <c r="D454" s="76">
        <f t="shared" si="149"/>
        <v>35850</v>
      </c>
      <c r="E454" s="76">
        <f t="shared" si="149"/>
        <v>6520150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8000</v>
      </c>
      <c r="D455" s="76">
        <f t="shared" si="149"/>
        <v>0</v>
      </c>
      <c r="E455" s="76">
        <f t="shared" si="149"/>
        <v>8000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7467298</v>
      </c>
      <c r="D458" s="77">
        <f>SUM(D445:D457)</f>
        <v>160652</v>
      </c>
      <c r="E458" s="77">
        <f>SUM(E445:E457)</f>
        <v>7627950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25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8"/>
  <sheetViews>
    <sheetView zoomScaleNormal="100" workbookViewId="0">
      <pane xSplit="10" ySplit="2" topLeftCell="K1269" activePane="bottomRight" state="frozen"/>
      <selection activeCell="J13" sqref="J13"/>
      <selection pane="topRight" activeCell="J13" sqref="J13"/>
      <selection pane="bottomLeft" activeCell="J13" sqref="J13"/>
      <selection pane="bottomRight" activeCell="L1011" sqref="L1011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40" t="s">
        <v>267</v>
      </c>
      <c r="F1" s="240"/>
      <c r="G1" s="240"/>
      <c r="H1" s="240"/>
      <c r="I1" s="240"/>
      <c r="J1" s="240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7467298</v>
      </c>
      <c r="L5" s="155">
        <f>SUM(L19,L104,L202,L1052)</f>
        <v>160652</v>
      </c>
      <c r="M5" s="155">
        <f>SUM(M19,M104,M202,M1052)</f>
        <v>7627950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700</v>
      </c>
      <c r="L6" s="155">
        <f t="shared" si="4"/>
        <v>0</v>
      </c>
      <c r="M6" s="155">
        <f t="shared" si="4"/>
        <v>700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721235</v>
      </c>
      <c r="L7" s="155">
        <f t="shared" si="4"/>
        <v>108402</v>
      </c>
      <c r="M7" s="155">
        <f t="shared" si="4"/>
        <v>829637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214000</v>
      </c>
      <c r="L9" s="155">
        <f t="shared" si="4"/>
        <v>-14000</v>
      </c>
      <c r="M9" s="155">
        <f t="shared" si="4"/>
        <v>200000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39063</v>
      </c>
      <c r="L12" s="155">
        <f t="shared" si="4"/>
        <v>30400</v>
      </c>
      <c r="M12" s="155">
        <f t="shared" si="4"/>
        <v>69463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6484300</v>
      </c>
      <c r="L13" s="155">
        <f t="shared" si="4"/>
        <v>35850</v>
      </c>
      <c r="M13" s="155">
        <f t="shared" si="4"/>
        <v>6520150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8000</v>
      </c>
      <c r="L15" s="155">
        <f t="shared" si="4"/>
        <v>0</v>
      </c>
      <c r="M15" s="155">
        <f t="shared" si="4"/>
        <v>8000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hidden="1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0</v>
      </c>
      <c r="L19" s="161">
        <f>SUM(L20,L33,L41,L83)</f>
        <v>0</v>
      </c>
      <c r="M19" s="161">
        <f>SUM(M20,M33,M41,M83)</f>
        <v>0</v>
      </c>
    </row>
    <row r="20" spans="1:14" ht="38.25" hidden="1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0</v>
      </c>
      <c r="L20" s="166">
        <f>SUM(L22)</f>
        <v>0</v>
      </c>
      <c r="M20" s="166">
        <f>SUM(M22)</f>
        <v>0</v>
      </c>
    </row>
    <row r="21" spans="1:14" ht="25.5" hidden="1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0</v>
      </c>
      <c r="L21" s="171">
        <f>SUMIF($F22:$F32,$G21,L22:L32)</f>
        <v>0</v>
      </c>
      <c r="M21" s="171">
        <f>SUMIF($F22:$F32,$G21,M22:M32)</f>
        <v>0</v>
      </c>
      <c r="N21" s="172"/>
    </row>
    <row r="22" spans="1:14" ht="25.5" hidden="1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0</v>
      </c>
      <c r="L22" s="176">
        <f t="shared" si="10"/>
        <v>0</v>
      </c>
      <c r="M22" s="176">
        <f t="shared" si="10"/>
        <v>0</v>
      </c>
      <c r="N22" s="177"/>
    </row>
    <row r="23" spans="1:14" ht="25.5" hidden="1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0</v>
      </c>
      <c r="L23" s="176">
        <f t="shared" si="11"/>
        <v>0</v>
      </c>
      <c r="M23" s="176">
        <f t="shared" si="11"/>
        <v>0</v>
      </c>
      <c r="N23" s="178"/>
    </row>
    <row r="24" spans="1:14" hidden="1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hidden="1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hidden="1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0</v>
      </c>
      <c r="L26" s="176">
        <f>SUM(L27:L31)</f>
        <v>0</v>
      </c>
      <c r="M26" s="176">
        <f>SUM(M27:M31)</f>
        <v>0</v>
      </c>
      <c r="N26" s="172"/>
    </row>
    <row r="27" spans="1:14" hidden="1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hidden="1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hidden="1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hidden="1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hidden="1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0</v>
      </c>
      <c r="L31" s="196">
        <v>0</v>
      </c>
      <c r="M31" s="180">
        <f>K31+L31</f>
        <v>0</v>
      </c>
      <c r="N31" s="38">
        <v>121</v>
      </c>
    </row>
    <row r="32" spans="1:14" hidden="1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hidden="1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0</v>
      </c>
      <c r="L33" s="182">
        <f>SUM(L35)</f>
        <v>0</v>
      </c>
      <c r="M33" s="182">
        <f>SUM(M35)</f>
        <v>0</v>
      </c>
      <c r="N33" s="172"/>
    </row>
    <row r="34" spans="1:14" ht="25.5" hidden="1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0</v>
      </c>
      <c r="L34" s="171">
        <f t="shared" si="12"/>
        <v>0</v>
      </c>
      <c r="M34" s="171">
        <f>SUMIF($F35:$F40,$G34,M35:M40)</f>
        <v>0</v>
      </c>
      <c r="N34" s="172"/>
    </row>
    <row r="35" spans="1:14" hidden="1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0</v>
      </c>
      <c r="L35" s="176">
        <f t="shared" si="13"/>
        <v>0</v>
      </c>
      <c r="M35" s="176">
        <f t="shared" si="13"/>
        <v>0</v>
      </c>
    </row>
    <row r="36" spans="1:14" hidden="1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0</v>
      </c>
      <c r="L36" s="176">
        <f>SUM(L37)</f>
        <v>0</v>
      </c>
      <c r="M36" s="176">
        <f>SUM(M37)</f>
        <v>0</v>
      </c>
    </row>
    <row r="37" spans="1:14" hidden="1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0</v>
      </c>
      <c r="L37" s="176">
        <f t="shared" ref="L37:M37" si="15">SUM(L38:L39)</f>
        <v>0</v>
      </c>
      <c r="M37" s="176">
        <f t="shared" si="15"/>
        <v>0</v>
      </c>
      <c r="N37" s="172"/>
    </row>
    <row r="38" spans="1:14" ht="25.5" hidden="1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0</v>
      </c>
      <c r="L38" s="196">
        <v>0</v>
      </c>
      <c r="M38" s="180">
        <f>K38+L38</f>
        <v>0</v>
      </c>
      <c r="N38" s="38">
        <v>121</v>
      </c>
    </row>
    <row r="39" spans="1:14" hidden="1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hidden="1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hidden="1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0</v>
      </c>
      <c r="L41" s="166">
        <f>SUM(L43)</f>
        <v>0</v>
      </c>
      <c r="M41" s="166">
        <f>SUM(M43)</f>
        <v>0</v>
      </c>
      <c r="N41" s="183"/>
    </row>
    <row r="42" spans="1:14" ht="25.5" hidden="1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0</v>
      </c>
      <c r="L42" s="171">
        <f t="shared" si="16"/>
        <v>0</v>
      </c>
      <c r="M42" s="171">
        <f>SUMIF($F43:$F82,$G42,M43:M82)</f>
        <v>0</v>
      </c>
      <c r="N42" s="172"/>
    </row>
    <row r="43" spans="1:14" hidden="1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0</v>
      </c>
      <c r="L43" s="176">
        <f t="shared" si="17"/>
        <v>0</v>
      </c>
      <c r="M43" s="176">
        <f t="shared" si="17"/>
        <v>0</v>
      </c>
      <c r="N43" s="172"/>
    </row>
    <row r="44" spans="1:14" hidden="1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0</v>
      </c>
      <c r="L44" s="176">
        <f>SUM(L45,L49,L55,L67,L65)</f>
        <v>0</v>
      </c>
      <c r="M44" s="176">
        <f>SUM(M45,M49,M55,M67,M65)</f>
        <v>0</v>
      </c>
    </row>
    <row r="45" spans="1:14" hidden="1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0</v>
      </c>
      <c r="L45" s="176">
        <f>SUM(L46:L48)</f>
        <v>0</v>
      </c>
      <c r="M45" s="176">
        <f>SUM(M46:M48)</f>
        <v>0</v>
      </c>
      <c r="N45" s="172"/>
    </row>
    <row r="46" spans="1:14" hidden="1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0</v>
      </c>
      <c r="L46" s="196">
        <v>0</v>
      </c>
      <c r="M46" s="180">
        <f>K46+L46</f>
        <v>0</v>
      </c>
      <c r="N46" s="38">
        <v>121</v>
      </c>
    </row>
    <row r="47" spans="1:14" hidden="1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0</v>
      </c>
      <c r="L47" s="196">
        <v>0</v>
      </c>
      <c r="M47" s="180">
        <f>K47+L47</f>
        <v>0</v>
      </c>
      <c r="N47" s="38">
        <v>121</v>
      </c>
    </row>
    <row r="48" spans="1:14" ht="25.5" hidden="1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hidden="1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0</v>
      </c>
      <c r="L49" s="176">
        <f>SUM(L50:L54)</f>
        <v>0</v>
      </c>
      <c r="M49" s="176">
        <f>SUM(M50:M54)</f>
        <v>0</v>
      </c>
    </row>
    <row r="50" spans="1:14" ht="25.5" hidden="1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0</v>
      </c>
      <c r="L50" s="196">
        <v>0</v>
      </c>
      <c r="M50" s="180">
        <f>K50+L50</f>
        <v>0</v>
      </c>
      <c r="N50" s="38">
        <v>121</v>
      </c>
    </row>
    <row r="51" spans="1:14" hidden="1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5.5" hidden="1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0</v>
      </c>
      <c r="L52" s="196">
        <v>0</v>
      </c>
      <c r="M52" s="180">
        <f>K52+L52</f>
        <v>0</v>
      </c>
      <c r="N52" s="38">
        <v>121</v>
      </c>
    </row>
    <row r="53" spans="1:14" hidden="1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0</v>
      </c>
      <c r="L53" s="196">
        <v>0</v>
      </c>
      <c r="M53" s="180">
        <f>K53+L53</f>
        <v>0</v>
      </c>
      <c r="N53" s="38">
        <v>121</v>
      </c>
    </row>
    <row r="54" spans="1:14" ht="25.5" hidden="1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0</v>
      </c>
      <c r="L54" s="196">
        <v>0</v>
      </c>
      <c r="M54" s="180">
        <f>K54+L54</f>
        <v>0</v>
      </c>
      <c r="N54" s="38">
        <v>121</v>
      </c>
    </row>
    <row r="55" spans="1:14" hidden="1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0</v>
      </c>
      <c r="L55" s="176">
        <f>SUM(L56:L64)</f>
        <v>0</v>
      </c>
      <c r="M55" s="176">
        <f>SUM(M56:M64)</f>
        <v>0</v>
      </c>
      <c r="N55" s="172"/>
    </row>
    <row r="56" spans="1:14" hidden="1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0</v>
      </c>
      <c r="L56" s="196">
        <v>0</v>
      </c>
      <c r="M56" s="180">
        <f t="shared" ref="M56:M64" si="18">K56+L56</f>
        <v>0</v>
      </c>
      <c r="N56" s="38">
        <v>121</v>
      </c>
    </row>
    <row r="57" spans="1:14" ht="25.5" hidden="1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hidden="1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hidden="1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0</v>
      </c>
      <c r="L59" s="196">
        <v>0</v>
      </c>
      <c r="M59" s="180">
        <f t="shared" si="18"/>
        <v>0</v>
      </c>
      <c r="N59" s="38">
        <v>121</v>
      </c>
    </row>
    <row r="60" spans="1:14" hidden="1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hidden="1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0</v>
      </c>
      <c r="L61" s="196">
        <v>0</v>
      </c>
      <c r="M61" s="180">
        <f t="shared" si="18"/>
        <v>0</v>
      </c>
      <c r="N61" s="38">
        <v>121</v>
      </c>
    </row>
    <row r="62" spans="1:14" hidden="1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8"/>
        <v>0</v>
      </c>
      <c r="N62" s="38">
        <v>121</v>
      </c>
    </row>
    <row r="63" spans="1:14" hidden="1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0</v>
      </c>
      <c r="L63" s="196">
        <v>0</v>
      </c>
      <c r="M63" s="180">
        <f t="shared" si="18"/>
        <v>0</v>
      </c>
      <c r="N63" s="38">
        <v>121</v>
      </c>
    </row>
    <row r="64" spans="1:14" hidden="1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5.5" hidden="1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hidden="1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hidden="1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0</v>
      </c>
      <c r="L67" s="176">
        <f>SUM(L68:L72)</f>
        <v>0</v>
      </c>
      <c r="M67" s="176">
        <f>SUM(M68:M72)</f>
        <v>0</v>
      </c>
    </row>
    <row r="68" spans="1:14" hidden="1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hidden="1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hidden="1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0</v>
      </c>
      <c r="L70" s="196">
        <v>0</v>
      </c>
      <c r="M70" s="180">
        <f>K70+L70</f>
        <v>0</v>
      </c>
      <c r="N70" s="38">
        <v>121</v>
      </c>
    </row>
    <row r="71" spans="1:14" hidden="1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0</v>
      </c>
      <c r="L71" s="196">
        <v>0</v>
      </c>
      <c r="M71" s="180">
        <f>K71+L71</f>
        <v>0</v>
      </c>
      <c r="N71" s="38">
        <v>121</v>
      </c>
    </row>
    <row r="72" spans="1:14" ht="25.5" hidden="1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hidden="1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hidden="1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hidden="1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hidden="1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hidden="1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hidden="1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hidden="1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0</v>
      </c>
      <c r="L79" s="176">
        <f>SUM(L80)</f>
        <v>0</v>
      </c>
      <c r="M79" s="176">
        <f>SUM(M80)</f>
        <v>0</v>
      </c>
      <c r="N79" s="172"/>
    </row>
    <row r="80" spans="1:14" ht="25.5" hidden="1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0</v>
      </c>
      <c r="L80" s="176">
        <f t="shared" si="23"/>
        <v>0</v>
      </c>
      <c r="M80" s="176">
        <f t="shared" si="23"/>
        <v>0</v>
      </c>
      <c r="N80" s="172"/>
    </row>
    <row r="81" spans="1:14" ht="25.5" hidden="1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0</v>
      </c>
      <c r="L81" s="196">
        <v>0</v>
      </c>
      <c r="M81" s="180">
        <f>K81+L81</f>
        <v>0</v>
      </c>
      <c r="N81" s="38">
        <v>121</v>
      </c>
    </row>
    <row r="82" spans="1:14" hidden="1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hidden="1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0</v>
      </c>
      <c r="L83" s="166">
        <f>SUM(L86)</f>
        <v>0</v>
      </c>
      <c r="M83" s="166">
        <f>SUM(M86)</f>
        <v>0</v>
      </c>
      <c r="N83" s="183"/>
    </row>
    <row r="84" spans="1:14" ht="25.5" hidden="1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0</v>
      </c>
      <c r="L84" s="171">
        <f t="shared" si="24"/>
        <v>0</v>
      </c>
      <c r="M84" s="171">
        <f>SUMIF($F86:$F103,$G84,M86:M103)</f>
        <v>0</v>
      </c>
      <c r="N84" s="172"/>
    </row>
    <row r="85" spans="1:14" ht="38.25" hidden="1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hidden="1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0</v>
      </c>
      <c r="L86" s="176">
        <f t="shared" si="30"/>
        <v>0</v>
      </c>
      <c r="M86" s="176">
        <f t="shared" si="30"/>
        <v>0</v>
      </c>
      <c r="N86" s="172"/>
    </row>
    <row r="87" spans="1:14" hidden="1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0</v>
      </c>
      <c r="L87" s="176">
        <f>SUM(L88,L93,L101)</f>
        <v>0</v>
      </c>
      <c r="M87" s="176">
        <f>SUM(M88,M93,M101)</f>
        <v>0</v>
      </c>
    </row>
    <row r="88" spans="1:14" hidden="1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0</v>
      </c>
      <c r="L88" s="176">
        <f>SUM(L89:L92)</f>
        <v>0</v>
      </c>
      <c r="M88" s="176">
        <f>SUM(M89:M92)</f>
        <v>0</v>
      </c>
    </row>
    <row r="89" spans="1:14" ht="25.5" hidden="1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0</v>
      </c>
      <c r="L89" s="196">
        <v>0</v>
      </c>
      <c r="M89" s="180">
        <f>K89+L89</f>
        <v>0</v>
      </c>
      <c r="N89" s="38">
        <v>121</v>
      </c>
    </row>
    <row r="90" spans="1:14" hidden="1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0</v>
      </c>
      <c r="L90" s="196">
        <v>0</v>
      </c>
      <c r="M90" s="180">
        <f>K90+L90</f>
        <v>0</v>
      </c>
      <c r="N90" s="38">
        <v>121</v>
      </c>
    </row>
    <row r="91" spans="1:14" hidden="1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hidden="1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hidden="1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0</v>
      </c>
      <c r="L93" s="176">
        <f>SUM(L94:L100)</f>
        <v>0</v>
      </c>
      <c r="M93" s="176">
        <f>SUM(M94:M100)</f>
        <v>0</v>
      </c>
      <c r="N93" s="172"/>
    </row>
    <row r="94" spans="1:14" hidden="1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hidden="1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0</v>
      </c>
      <c r="L95" s="196">
        <v>0</v>
      </c>
      <c r="M95" s="180">
        <f t="shared" si="36"/>
        <v>0</v>
      </c>
      <c r="N95" s="38">
        <v>121</v>
      </c>
    </row>
    <row r="96" spans="1:14" hidden="1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0</v>
      </c>
      <c r="L96" s="196">
        <v>0</v>
      </c>
      <c r="M96" s="180">
        <f t="shared" si="36"/>
        <v>0</v>
      </c>
      <c r="N96" s="38">
        <v>121</v>
      </c>
    </row>
    <row r="97" spans="1:14" hidden="1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hidden="1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0</v>
      </c>
      <c r="L98" s="196">
        <v>0</v>
      </c>
      <c r="M98" s="180">
        <f t="shared" si="36"/>
        <v>0</v>
      </c>
      <c r="N98" s="38">
        <v>121</v>
      </c>
    </row>
    <row r="99" spans="1:14" hidden="1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hidden="1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hidden="1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hidden="1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721235</v>
      </c>
      <c r="L104" s="188">
        <f>SUM(L105,L118,L126,L168,L189)</f>
        <v>108402</v>
      </c>
      <c r="M104" s="188">
        <f>SUM(M105,M118,M126,M168,M189)</f>
        <v>829637</v>
      </c>
      <c r="N104" s="172"/>
    </row>
    <row r="105" spans="1:14" ht="38.25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10000</v>
      </c>
      <c r="L105" s="166">
        <f t="shared" ref="L105:M105" si="37">SUM(L107)</f>
        <v>0</v>
      </c>
      <c r="M105" s="166">
        <f t="shared" si="37"/>
        <v>10000</v>
      </c>
      <c r="N105" s="189"/>
    </row>
    <row r="106" spans="1:14" ht="25.5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10000</v>
      </c>
      <c r="L106" s="171">
        <f t="shared" si="38"/>
        <v>0</v>
      </c>
      <c r="M106" s="171">
        <f t="shared" si="38"/>
        <v>10000</v>
      </c>
      <c r="N106" s="172"/>
    </row>
    <row r="107" spans="1:14" ht="25.5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10000</v>
      </c>
      <c r="L107" s="176">
        <f t="shared" si="39"/>
        <v>0</v>
      </c>
      <c r="M107" s="176">
        <f t="shared" si="39"/>
        <v>10000</v>
      </c>
      <c r="N107" s="177"/>
    </row>
    <row r="108" spans="1:14" ht="25.5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10000</v>
      </c>
      <c r="L108" s="176">
        <f t="shared" ref="L108:M108" si="40">SUM(L109,L111)</f>
        <v>0</v>
      </c>
      <c r="M108" s="176">
        <f t="shared" si="40"/>
        <v>10000</v>
      </c>
      <c r="N108" s="178"/>
    </row>
    <row r="109" spans="1:14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10000</v>
      </c>
      <c r="L111" s="176">
        <f>SUM(L112:L116)</f>
        <v>0</v>
      </c>
      <c r="M111" s="176">
        <f>SUM(M112:M116)</f>
        <v>10000</v>
      </c>
      <c r="N111" s="172"/>
    </row>
    <row r="112" spans="1:14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1000</v>
      </c>
      <c r="L112" s="196">
        <v>0</v>
      </c>
      <c r="M112" s="180">
        <f>K112+L112</f>
        <v>1000</v>
      </c>
      <c r="N112" s="38">
        <v>122</v>
      </c>
    </row>
    <row r="113" spans="1:14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1000</v>
      </c>
      <c r="L113" s="196">
        <v>0</v>
      </c>
      <c r="M113" s="180">
        <f>K113+L113</f>
        <v>1000</v>
      </c>
      <c r="N113" s="38">
        <v>122</v>
      </c>
    </row>
    <row r="114" spans="1:14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5000</v>
      </c>
      <c r="L114" s="196">
        <v>0</v>
      </c>
      <c r="M114" s="180">
        <f>K114+L114</f>
        <v>5000</v>
      </c>
      <c r="N114" s="38">
        <v>122</v>
      </c>
    </row>
    <row r="115" spans="1:14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3000</v>
      </c>
      <c r="L115" s="196">
        <v>0</v>
      </c>
      <c r="M115" s="180">
        <f>K115+L115</f>
        <v>3000</v>
      </c>
      <c r="N115" s="38">
        <v>122</v>
      </c>
    </row>
    <row r="116" spans="1:14" ht="25.5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153750</v>
      </c>
      <c r="L126" s="182">
        <f>SUM(L128)</f>
        <v>-17620</v>
      </c>
      <c r="M126" s="182">
        <f>SUM(M128)</f>
        <v>136130</v>
      </c>
    </row>
    <row r="127" spans="1:14" ht="25.5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153750</v>
      </c>
      <c r="L127" s="171">
        <f t="shared" si="47"/>
        <v>-17620</v>
      </c>
      <c r="M127" s="171">
        <f>SUMIF($F128:$F167,$G127,M128:M167)</f>
        <v>136130</v>
      </c>
      <c r="N127" s="172"/>
    </row>
    <row r="128" spans="1:14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153750</v>
      </c>
      <c r="L128" s="176">
        <f t="shared" si="48"/>
        <v>-17620</v>
      </c>
      <c r="M128" s="176">
        <f t="shared" si="48"/>
        <v>136130</v>
      </c>
    </row>
    <row r="129" spans="1:14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153650</v>
      </c>
      <c r="L129" s="176">
        <f>SUM(L130,L134,L140,L150,L152)</f>
        <v>-17520</v>
      </c>
      <c r="M129" s="176">
        <f>SUM(M130,M134,M140,M150,M152)</f>
        <v>136130</v>
      </c>
      <c r="N129" s="172"/>
    </row>
    <row r="130" spans="1:14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7900</v>
      </c>
      <c r="L130" s="176">
        <f>SUM(L131:L133)</f>
        <v>1050</v>
      </c>
      <c r="M130" s="176">
        <f>SUM(M131:M133)</f>
        <v>8950</v>
      </c>
      <c r="N130" s="191"/>
    </row>
    <row r="131" spans="1:14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3400</v>
      </c>
      <c r="L131" s="196">
        <v>2250</v>
      </c>
      <c r="M131" s="180">
        <f>K131+L131</f>
        <v>5650</v>
      </c>
      <c r="N131" s="172">
        <v>122</v>
      </c>
    </row>
    <row r="132" spans="1:14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3500</v>
      </c>
      <c r="L132" s="196">
        <v>-2700</v>
      </c>
      <c r="M132" s="180">
        <f>K132+L132</f>
        <v>800</v>
      </c>
      <c r="N132" s="172">
        <v>122</v>
      </c>
    </row>
    <row r="133" spans="1:14" ht="25.5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1000</v>
      </c>
      <c r="L133" s="196">
        <v>1500</v>
      </c>
      <c r="M133" s="180">
        <f>K133+L133</f>
        <v>2500</v>
      </c>
      <c r="N133" s="172">
        <v>122</v>
      </c>
    </row>
    <row r="134" spans="1:14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36000</v>
      </c>
      <c r="L134" s="176">
        <f>SUM(L135:L139)</f>
        <v>-1100</v>
      </c>
      <c r="M134" s="176">
        <f>SUM(M135:M139)</f>
        <v>34900</v>
      </c>
      <c r="N134" s="172"/>
    </row>
    <row r="135" spans="1:14" ht="25.5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20000</v>
      </c>
      <c r="L135" s="196">
        <v>-4000</v>
      </c>
      <c r="M135" s="180">
        <f>K135+L135</f>
        <v>16000</v>
      </c>
      <c r="N135" s="172">
        <v>122</v>
      </c>
    </row>
    <row r="136" spans="1:14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10000</v>
      </c>
      <c r="L137" s="196">
        <v>4600</v>
      </c>
      <c r="M137" s="180">
        <f>K137+L137</f>
        <v>14600</v>
      </c>
      <c r="N137" s="172">
        <v>122</v>
      </c>
    </row>
    <row r="138" spans="1:14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4000</v>
      </c>
      <c r="L138" s="196">
        <v>300</v>
      </c>
      <c r="M138" s="180">
        <f>K138+L138</f>
        <v>4300</v>
      </c>
      <c r="N138" s="172">
        <v>122</v>
      </c>
    </row>
    <row r="139" spans="1:14" ht="25.5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2000</v>
      </c>
      <c r="L139" s="196">
        <v>-2000</v>
      </c>
      <c r="M139" s="180">
        <f>K139+L139</f>
        <v>0</v>
      </c>
      <c r="N139" s="172">
        <v>122</v>
      </c>
    </row>
    <row r="140" spans="1:14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105750</v>
      </c>
      <c r="L140" s="176">
        <f>SUM(L141:L149)</f>
        <v>-15640</v>
      </c>
      <c r="M140" s="176">
        <f>SUM(M141:M149)</f>
        <v>90110</v>
      </c>
      <c r="N140" s="172"/>
    </row>
    <row r="141" spans="1:14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19000</v>
      </c>
      <c r="L141" s="196">
        <v>-2900</v>
      </c>
      <c r="M141" s="180">
        <f t="shared" ref="M141:M149" si="50">K141+L141</f>
        <v>16100</v>
      </c>
      <c r="N141" s="172">
        <v>122</v>
      </c>
    </row>
    <row r="142" spans="1:14" ht="25.5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1000</v>
      </c>
      <c r="L142" s="196">
        <v>-900</v>
      </c>
      <c r="M142" s="180">
        <f t="shared" si="50"/>
        <v>100</v>
      </c>
      <c r="N142" s="172">
        <v>122</v>
      </c>
    </row>
    <row r="143" spans="1:14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500</v>
      </c>
      <c r="L143" s="196">
        <v>-500</v>
      </c>
      <c r="M143" s="180">
        <f t="shared" si="50"/>
        <v>0</v>
      </c>
      <c r="N143" s="172">
        <v>122</v>
      </c>
    </row>
    <row r="144" spans="1:14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27250</v>
      </c>
      <c r="L144" s="196">
        <v>1500</v>
      </c>
      <c r="M144" s="180">
        <f t="shared" si="50"/>
        <v>28750</v>
      </c>
      <c r="N144" s="172">
        <v>122</v>
      </c>
    </row>
    <row r="145" spans="1:14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4000</v>
      </c>
      <c r="L145" s="196">
        <v>-140</v>
      </c>
      <c r="M145" s="180">
        <f t="shared" si="50"/>
        <v>3860</v>
      </c>
      <c r="N145" s="172">
        <v>122</v>
      </c>
    </row>
    <row r="146" spans="1:14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1500</v>
      </c>
      <c r="L146" s="196">
        <v>-1500</v>
      </c>
      <c r="M146" s="180">
        <f t="shared" si="50"/>
        <v>0</v>
      </c>
      <c r="N146" s="172">
        <v>122</v>
      </c>
    </row>
    <row r="147" spans="1:14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20000</v>
      </c>
      <c r="L147" s="196">
        <v>-3200</v>
      </c>
      <c r="M147" s="180">
        <f t="shared" si="50"/>
        <v>16800</v>
      </c>
      <c r="N147" s="172">
        <v>122</v>
      </c>
    </row>
    <row r="148" spans="1:14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3500</v>
      </c>
      <c r="L148" s="196">
        <v>0</v>
      </c>
      <c r="M148" s="180">
        <f t="shared" si="50"/>
        <v>3500</v>
      </c>
      <c r="N148" s="172">
        <v>122</v>
      </c>
    </row>
    <row r="149" spans="1:14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29000</v>
      </c>
      <c r="L149" s="196">
        <v>-8000</v>
      </c>
      <c r="M149" s="180">
        <f t="shared" si="50"/>
        <v>21000</v>
      </c>
      <c r="N149" s="172">
        <v>122</v>
      </c>
    </row>
    <row r="150" spans="1:14" ht="25.5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4000</v>
      </c>
      <c r="L152" s="176">
        <f>SUM(L153:L157)</f>
        <v>-1830</v>
      </c>
      <c r="M152" s="176">
        <f>SUM(M153:M157)</f>
        <v>2170</v>
      </c>
    </row>
    <row r="153" spans="1:14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500</v>
      </c>
      <c r="L154" s="196">
        <v>0</v>
      </c>
      <c r="M154" s="180">
        <f>K154+L154</f>
        <v>500</v>
      </c>
      <c r="N154" s="172">
        <v>122</v>
      </c>
    </row>
    <row r="155" spans="1:14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500</v>
      </c>
      <c r="L155" s="196">
        <v>-150</v>
      </c>
      <c r="M155" s="180">
        <f>K155+L155</f>
        <v>350</v>
      </c>
      <c r="N155" s="172">
        <v>122</v>
      </c>
    </row>
    <row r="156" spans="1:14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1000</v>
      </c>
      <c r="L156" s="196">
        <v>-680</v>
      </c>
      <c r="M156" s="180">
        <f>K156+L156</f>
        <v>320</v>
      </c>
      <c r="N156" s="172">
        <v>122</v>
      </c>
    </row>
    <row r="157" spans="1:14" ht="25.5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2000</v>
      </c>
      <c r="L157" s="196">
        <v>-1000</v>
      </c>
      <c r="M157" s="180">
        <f>K157+L157</f>
        <v>1000</v>
      </c>
      <c r="N157" s="172">
        <v>122</v>
      </c>
    </row>
    <row r="158" spans="1:14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100</v>
      </c>
      <c r="L158" s="176">
        <f>SUM(L159)</f>
        <v>-100</v>
      </c>
      <c r="M158" s="176">
        <f>SUM(M159)</f>
        <v>0</v>
      </c>
      <c r="N158" s="172"/>
    </row>
    <row r="159" spans="1:14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100</v>
      </c>
      <c r="L159" s="176">
        <f>SUM(L160:L163)</f>
        <v>-100</v>
      </c>
      <c r="M159" s="176">
        <f>SUM(M160:M163)</f>
        <v>0</v>
      </c>
      <c r="N159" s="172"/>
    </row>
    <row r="160" spans="1:14" ht="25.5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100</v>
      </c>
      <c r="L162" s="196">
        <v>-100</v>
      </c>
      <c r="M162" s="180">
        <f>K162+L162</f>
        <v>0</v>
      </c>
      <c r="N162" s="172">
        <v>122</v>
      </c>
    </row>
    <row r="163" spans="1:14" ht="25.5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557485</v>
      </c>
      <c r="L168" s="166">
        <f>SUM(L171)</f>
        <v>126022</v>
      </c>
      <c r="M168" s="166">
        <f>SUM(M171)</f>
        <v>683507</v>
      </c>
    </row>
    <row r="169" spans="1:14" ht="25.5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557485</v>
      </c>
      <c r="L169" s="171">
        <f>SUMIF($F171:$F188,$G169,L171:L188)</f>
        <v>126022</v>
      </c>
      <c r="M169" s="171">
        <f>SUMIF($F171:$F188,$G169,M171:M188)</f>
        <v>683507</v>
      </c>
      <c r="N169" s="172"/>
    </row>
    <row r="170" spans="1:14" ht="38.25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557485</v>
      </c>
      <c r="L171" s="176">
        <f t="shared" si="60"/>
        <v>126022</v>
      </c>
      <c r="M171" s="176">
        <f t="shared" si="60"/>
        <v>683507</v>
      </c>
    </row>
    <row r="172" spans="1:14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557485</v>
      </c>
      <c r="L172" s="176">
        <f>SUM(L173,L175,L180,L186)</f>
        <v>126022</v>
      </c>
      <c r="M172" s="176">
        <f>SUM(M173,M175,M180,M186)</f>
        <v>683507</v>
      </c>
      <c r="N172" s="172"/>
    </row>
    <row r="173" spans="1:14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115000</v>
      </c>
      <c r="L173" s="176">
        <f>SUM(L174)</f>
        <v>5000</v>
      </c>
      <c r="M173" s="176">
        <f>SUM(M174)</f>
        <v>120000</v>
      </c>
      <c r="N173" s="172"/>
    </row>
    <row r="174" spans="1:14" ht="25.5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115000</v>
      </c>
      <c r="L174" s="196">
        <v>5000</v>
      </c>
      <c r="M174" s="180">
        <f>K174+L174</f>
        <v>120000</v>
      </c>
      <c r="N174" s="172">
        <v>122</v>
      </c>
    </row>
    <row r="175" spans="1:14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376778</v>
      </c>
      <c r="L175" s="176">
        <f>SUM(L176:L179)</f>
        <v>121222</v>
      </c>
      <c r="M175" s="176">
        <f>SUM(M176:M179)</f>
        <v>498000</v>
      </c>
      <c r="N175" s="172"/>
    </row>
    <row r="176" spans="1:14" ht="25.5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41778</v>
      </c>
      <c r="L177" s="196">
        <v>48222</v>
      </c>
      <c r="M177" s="180">
        <f>K177+L177</f>
        <v>90000</v>
      </c>
      <c r="N177" s="172">
        <v>122</v>
      </c>
    </row>
    <row r="178" spans="1:14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335000</v>
      </c>
      <c r="L178" s="196">
        <v>73000</v>
      </c>
      <c r="M178" s="180">
        <f>K178+L178</f>
        <v>408000</v>
      </c>
      <c r="N178" s="172">
        <v>122</v>
      </c>
    </row>
    <row r="179" spans="1:14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64707</v>
      </c>
      <c r="L180" s="176">
        <f>SUM(L181:L185)</f>
        <v>-200</v>
      </c>
      <c r="M180" s="176">
        <f>SUM(M181:M185)</f>
        <v>64507</v>
      </c>
      <c r="N180" s="172"/>
    </row>
    <row r="181" spans="1:14" ht="25.5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25200</v>
      </c>
      <c r="L181" s="196">
        <v>2800</v>
      </c>
      <c r="M181" s="180">
        <f>K181+L181</f>
        <v>28000</v>
      </c>
      <c r="N181" s="172">
        <v>122</v>
      </c>
    </row>
    <row r="182" spans="1:14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28457</v>
      </c>
      <c r="L182" s="196">
        <v>0</v>
      </c>
      <c r="M182" s="180">
        <f>K182+L182</f>
        <v>28457</v>
      </c>
      <c r="N182" s="172">
        <v>122</v>
      </c>
    </row>
    <row r="183" spans="1:14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10500</v>
      </c>
      <c r="L184" s="196">
        <v>-3000</v>
      </c>
      <c r="M184" s="180">
        <f>K184+L184</f>
        <v>7500</v>
      </c>
      <c r="N184" s="172">
        <v>122</v>
      </c>
    </row>
    <row r="185" spans="1:14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550</v>
      </c>
      <c r="L185" s="196">
        <v>0</v>
      </c>
      <c r="M185" s="180">
        <f>K185+L185</f>
        <v>550</v>
      </c>
      <c r="N185" s="172">
        <v>122</v>
      </c>
    </row>
    <row r="186" spans="1:14" ht="25.5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1000</v>
      </c>
      <c r="L186" s="176">
        <f>SUM(L187:L187)</f>
        <v>0</v>
      </c>
      <c r="M186" s="176">
        <f>SUM(M187:M187)</f>
        <v>1000</v>
      </c>
    </row>
    <row r="187" spans="1:14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1000</v>
      </c>
      <c r="L187" s="196">
        <v>0</v>
      </c>
      <c r="M187" s="180">
        <f>K187+L187</f>
        <v>1000</v>
      </c>
      <c r="N187" s="172">
        <v>122</v>
      </c>
    </row>
    <row r="188" spans="1:14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6706300</v>
      </c>
      <c r="L202" s="161">
        <f>SUM(L203,L576)</f>
        <v>21850</v>
      </c>
      <c r="M202" s="161">
        <f t="shared" ref="M202" si="67">SUM(M203,M576)</f>
        <v>6728150</v>
      </c>
      <c r="N202" s="172"/>
    </row>
    <row r="203" spans="1:14" ht="25.5" hidden="1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0</v>
      </c>
      <c r="L203" s="182">
        <f t="shared" si="68"/>
        <v>0</v>
      </c>
      <c r="M203" s="182">
        <f t="shared" si="68"/>
        <v>0</v>
      </c>
      <c r="N203" s="172"/>
    </row>
    <row r="204" spans="1:14" ht="25.5" hidden="1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0</v>
      </c>
      <c r="L204" s="171">
        <f>SUMIF($F210:$F575,$G204,L210:L575)</f>
        <v>0</v>
      </c>
      <c r="M204" s="171">
        <f>SUMIF($F210:$F575,$G204,M210:M575)</f>
        <v>0</v>
      </c>
      <c r="N204" s="172"/>
    </row>
    <row r="205" spans="1:14" ht="25.5" hidden="1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0</v>
      </c>
      <c r="M205" s="171">
        <f t="shared" ref="M205" si="69">SUMIF($F210:$F575,$G205,M210:M575)</f>
        <v>0</v>
      </c>
      <c r="N205" s="172"/>
    </row>
    <row r="206" spans="1:14" hidden="1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0</v>
      </c>
      <c r="L206" s="171">
        <f>SUMIF($F210:$F575,$G206,L210:L575)</f>
        <v>0</v>
      </c>
      <c r="M206" s="171">
        <f t="shared" ref="M206" si="70">SUMIF($F210:$F575,$G206,M210:M575)</f>
        <v>0</v>
      </c>
      <c r="N206" s="172"/>
    </row>
    <row r="207" spans="1:14" hidden="1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0</v>
      </c>
      <c r="M207" s="171">
        <f t="shared" ref="M207" si="71">SUMIF($F210:$F575,$G207,M210:M575)</f>
        <v>0</v>
      </c>
      <c r="N207" s="172"/>
    </row>
    <row r="208" spans="1:14" ht="51" hidden="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hidden="1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hidden="1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0</v>
      </c>
      <c r="L210" s="176">
        <f t="shared" si="74"/>
        <v>0</v>
      </c>
      <c r="M210" s="176">
        <f t="shared" si="74"/>
        <v>0</v>
      </c>
    </row>
    <row r="211" spans="1:14" hidden="1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0</v>
      </c>
      <c r="L211" s="176">
        <f>SUM(L212,L231,L238)</f>
        <v>0</v>
      </c>
      <c r="M211" s="176">
        <f t="shared" ref="M211" si="75">SUM(M212,M231,M238)</f>
        <v>0</v>
      </c>
      <c r="N211" s="172"/>
    </row>
    <row r="212" spans="1:14" hidden="1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0</v>
      </c>
      <c r="L212" s="176">
        <f>SUM(L213:L230)</f>
        <v>0</v>
      </c>
      <c r="M212" s="176">
        <f t="shared" ref="M212" si="76">SUM(M213:M230)</f>
        <v>0</v>
      </c>
      <c r="N212" s="172"/>
    </row>
    <row r="213" spans="1:14" hidden="1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hidden="1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hidden="1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0</v>
      </c>
      <c r="L215" s="196">
        <v>0</v>
      </c>
      <c r="M215" s="196">
        <f t="shared" si="77"/>
        <v>0</v>
      </c>
      <c r="N215" s="172">
        <v>5410</v>
      </c>
    </row>
    <row r="216" spans="1:14" hidden="1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hidden="1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hidden="1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hidden="1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hidden="1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hidden="1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hidden="1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hidden="1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hidden="1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hidden="1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hidden="1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hidden="1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hidden="1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hidden="1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hidden="1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hidden="1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0</v>
      </c>
      <c r="L231" s="176">
        <f>SUM(L232:L237)</f>
        <v>0</v>
      </c>
      <c r="M231" s="176">
        <f t="shared" ref="M231" si="80">SUM(M232:M237)</f>
        <v>0</v>
      </c>
      <c r="N231" s="172"/>
    </row>
    <row r="232" spans="1:14" hidden="1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hidden="1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hidden="1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0</v>
      </c>
      <c r="L234" s="196">
        <v>0</v>
      </c>
      <c r="M234" s="196">
        <f t="shared" si="81"/>
        <v>0</v>
      </c>
      <c r="N234" s="172">
        <v>5410</v>
      </c>
    </row>
    <row r="235" spans="1:14" hidden="1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hidden="1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hidden="1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hidden="1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0</v>
      </c>
      <c r="L238" s="176">
        <f>SUM(L239:L250)</f>
        <v>0</v>
      </c>
      <c r="M238" s="176">
        <f>SUM(M239:M250)</f>
        <v>0</v>
      </c>
      <c r="N238" s="172"/>
    </row>
    <row r="239" spans="1:14" hidden="1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hidden="1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hidden="1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0</v>
      </c>
      <c r="L241" s="196">
        <v>0</v>
      </c>
      <c r="M241" s="196">
        <f t="shared" si="83"/>
        <v>0</v>
      </c>
      <c r="N241" s="172">
        <v>5410</v>
      </c>
    </row>
    <row r="242" spans="1:14" hidden="1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hidden="1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hidden="1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hidden="1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hidden="1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hidden="1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0</v>
      </c>
      <c r="M247" s="196">
        <f t="shared" si="83"/>
        <v>0</v>
      </c>
      <c r="N247" s="172">
        <v>5410</v>
      </c>
    </row>
    <row r="248" spans="1:14" hidden="1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hidden="1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hidden="1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hidden="1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0</v>
      </c>
      <c r="L251" s="176">
        <f>SUM(L252,L277,L314,L376,L369)</f>
        <v>0</v>
      </c>
      <c r="M251" s="176">
        <f t="shared" ref="M251" si="84">SUM(M252,M277,M314,M376,M369)</f>
        <v>0</v>
      </c>
      <c r="N251" s="172"/>
    </row>
    <row r="252" spans="1:14" hidden="1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0</v>
      </c>
      <c r="L252" s="176">
        <f>SUM(L253:L276)</f>
        <v>0</v>
      </c>
      <c r="M252" s="176">
        <f t="shared" ref="M252" si="85">SUM(M253:M276)</f>
        <v>0</v>
      </c>
      <c r="N252" s="172"/>
    </row>
    <row r="253" spans="1:14" hidden="1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0</v>
      </c>
      <c r="L253" s="196">
        <v>0</v>
      </c>
      <c r="M253" s="196">
        <f t="shared" ref="M253:M276" si="86">K253+L253</f>
        <v>0</v>
      </c>
      <c r="N253" s="172">
        <v>3210</v>
      </c>
    </row>
    <row r="254" spans="1:14" hidden="1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hidden="1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hidden="1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hidden="1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hidden="1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hidden="1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hidden="1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hidden="1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0</v>
      </c>
      <c r="L261" s="196">
        <v>0</v>
      </c>
      <c r="M261" s="196">
        <f t="shared" si="86"/>
        <v>0</v>
      </c>
      <c r="N261" s="172">
        <v>5410</v>
      </c>
    </row>
    <row r="262" spans="1:14" hidden="1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hidden="1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hidden="1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hidden="1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0</v>
      </c>
      <c r="L265" s="196">
        <v>0</v>
      </c>
      <c r="M265" s="196">
        <f t="shared" si="86"/>
        <v>0</v>
      </c>
      <c r="N265" s="172">
        <v>3210</v>
      </c>
    </row>
    <row r="266" spans="1:14" hidden="1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hidden="1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hidden="1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hidden="1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hidden="1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hidden="1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hidden="1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hidden="1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hidden="1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hidden="1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hidden="1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hidden="1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0</v>
      </c>
      <c r="L277" s="176">
        <f>SUM(L278:L313)</f>
        <v>0</v>
      </c>
      <c r="M277" s="176">
        <f t="shared" ref="M277" si="87">SUM(M278:M313)</f>
        <v>0</v>
      </c>
      <c r="N277" s="172"/>
    </row>
    <row r="278" spans="1:14" hidden="1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0</v>
      </c>
      <c r="L278" s="196">
        <v>0</v>
      </c>
      <c r="M278" s="196">
        <f t="shared" ref="M278:M313" si="88">K278+L278</f>
        <v>0</v>
      </c>
      <c r="N278" s="172">
        <v>3210</v>
      </c>
    </row>
    <row r="279" spans="1:14" hidden="1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hidden="1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hidden="1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hidden="1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hidden="1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hidden="1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0</v>
      </c>
      <c r="L284" s="196">
        <v>0</v>
      </c>
      <c r="M284" s="196">
        <f t="shared" si="88"/>
        <v>0</v>
      </c>
      <c r="N284" s="172">
        <v>3210</v>
      </c>
    </row>
    <row r="285" spans="1:14" hidden="1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hidden="1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0</v>
      </c>
      <c r="L286" s="196">
        <v>0</v>
      </c>
      <c r="M286" s="196">
        <f t="shared" si="88"/>
        <v>0</v>
      </c>
      <c r="N286" s="172">
        <v>5410</v>
      </c>
    </row>
    <row r="287" spans="1:14" hidden="1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hidden="1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hidden="1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hidden="1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hidden="1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hidden="1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hidden="1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hidden="1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hidden="1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hidden="1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hidden="1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hidden="1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hidden="1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hidden="1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hidden="1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hidden="1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0</v>
      </c>
      <c r="L302" s="196">
        <v>0</v>
      </c>
      <c r="M302" s="196">
        <f t="shared" si="88"/>
        <v>0</v>
      </c>
      <c r="N302" s="172">
        <v>3210</v>
      </c>
    </row>
    <row r="303" spans="1:14" hidden="1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hidden="1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hidden="1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hidden="1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hidden="1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hidden="1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hidden="1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hidden="1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hidden="1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hidden="1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hidden="1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hidden="1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0</v>
      </c>
      <c r="L314" s="176">
        <f>SUM(L315:L368)</f>
        <v>0</v>
      </c>
      <c r="M314" s="176">
        <f t="shared" ref="M314" si="90">SUM(M315:M368)</f>
        <v>0</v>
      </c>
      <c r="N314" s="172"/>
    </row>
    <row r="315" spans="1:14" hidden="1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0</v>
      </c>
      <c r="L315" s="196">
        <v>0</v>
      </c>
      <c r="M315" s="196">
        <f t="shared" ref="M315:M346" si="91">K315+L315</f>
        <v>0</v>
      </c>
      <c r="N315" s="172">
        <v>3210</v>
      </c>
    </row>
    <row r="316" spans="1:14" hidden="1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hidden="1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hidden="1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hidden="1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hidden="1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hidden="1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0</v>
      </c>
      <c r="L321" s="196">
        <v>0</v>
      </c>
      <c r="M321" s="196">
        <f t="shared" si="91"/>
        <v>0</v>
      </c>
      <c r="N321" s="172">
        <v>3210</v>
      </c>
    </row>
    <row r="322" spans="1:14" hidden="1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hidden="1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hidden="1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hidden="1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hidden="1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hidden="1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hidden="1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hidden="1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hidden="1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hidden="1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hidden="1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hidden="1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hidden="1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hidden="1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hidden="1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hidden="1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hidden="1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hidden="1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hidden="1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hidden="1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hidden="1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hidden="1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hidden="1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hidden="1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hidden="1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hidden="1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0</v>
      </c>
      <c r="M347" s="196">
        <f t="shared" ref="M347:M368" si="95">K347+L347</f>
        <v>0</v>
      </c>
      <c r="N347" s="172">
        <v>5410</v>
      </c>
    </row>
    <row r="348" spans="1:14" hidden="1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hidden="1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hidden="1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hidden="1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hidden="1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hidden="1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hidden="1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hidden="1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hidden="1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hidden="1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hidden="1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hidden="1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hidden="1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hidden="1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hidden="1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hidden="1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hidden="1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hidden="1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hidden="1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hidden="1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hidden="1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hidden="1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hidden="1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hidden="1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hidden="1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hidden="1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hidden="1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hidden="1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hidden="1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0</v>
      </c>
      <c r="L376" s="176">
        <f t="shared" ref="L376:M376" si="101">SUM(L377:L418)</f>
        <v>0</v>
      </c>
      <c r="M376" s="176">
        <f t="shared" si="101"/>
        <v>0</v>
      </c>
      <c r="N376" s="172"/>
    </row>
    <row r="377" spans="1:14" hidden="1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hidden="1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hidden="1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hidden="1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hidden="1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hidden="1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hidden="1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hidden="1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hidden="1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hidden="1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hidden="1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hidden="1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hidden="1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hidden="1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hidden="1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hidden="1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hidden="1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hidden="1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hidden="1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hidden="1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hidden="1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hidden="1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hidden="1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hidden="1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hidden="1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hidden="1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hidden="1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0</v>
      </c>
      <c r="L403" s="196">
        <v>0</v>
      </c>
      <c r="M403" s="196">
        <f t="shared" si="102"/>
        <v>0</v>
      </c>
      <c r="N403" s="172">
        <v>5410</v>
      </c>
    </row>
    <row r="404" spans="1:14" hidden="1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hidden="1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hidden="1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hidden="1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hidden="1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hidden="1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0</v>
      </c>
      <c r="M409" s="196">
        <f t="shared" si="102"/>
        <v>0</v>
      </c>
      <c r="N409" s="172">
        <v>5410</v>
      </c>
    </row>
    <row r="410" spans="1:14" hidden="1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hidden="1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hidden="1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hidden="1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0</v>
      </c>
      <c r="L413" s="196">
        <v>0</v>
      </c>
      <c r="M413" s="196">
        <f t="shared" si="102"/>
        <v>0</v>
      </c>
      <c r="N413" s="172">
        <v>3210</v>
      </c>
    </row>
    <row r="414" spans="1:14" hidden="1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hidden="1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hidden="1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hidden="1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hidden="1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hidden="1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0</v>
      </c>
      <c r="L419" s="176">
        <f>SUM(L420)</f>
        <v>0</v>
      </c>
      <c r="M419" s="176">
        <f t="shared" ref="M419" si="106">SUM(M420)</f>
        <v>0</v>
      </c>
      <c r="N419" s="172"/>
    </row>
    <row r="420" spans="1:14" hidden="1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0</v>
      </c>
      <c r="L420" s="176">
        <f t="shared" ref="L420:M420" si="108">SUM(L421:L444)</f>
        <v>0</v>
      </c>
      <c r="M420" s="176">
        <f t="shared" si="108"/>
        <v>0</v>
      </c>
      <c r="N420" s="172"/>
    </row>
    <row r="421" spans="1:14" hidden="1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hidden="1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hidden="1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hidden="1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hidden="1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hidden="1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hidden="1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hidden="1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hidden="1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hidden="1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hidden="1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hidden="1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hidden="1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hidden="1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hidden="1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0</v>
      </c>
      <c r="L435" s="196">
        <v>0</v>
      </c>
      <c r="M435" s="196">
        <f t="shared" si="109"/>
        <v>0</v>
      </c>
      <c r="N435" s="172">
        <v>5410</v>
      </c>
    </row>
    <row r="436" spans="1:14" hidden="1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hidden="1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hidden="1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hidden="1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hidden="1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hidden="1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hidden="1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hidden="1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hidden="1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hidden="1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hidden="1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hidden="1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hidden="1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hidden="1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hidden="1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hidden="1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hidden="1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hidden="1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hidden="1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hidden="1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hidden="1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hidden="1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hidden="1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hidden="1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hidden="1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0</v>
      </c>
      <c r="L460" s="176">
        <f>SUM(L461)</f>
        <v>0</v>
      </c>
      <c r="M460" s="176">
        <f t="shared" ref="M460" si="119">SUM(M461)</f>
        <v>0</v>
      </c>
      <c r="N460" s="172"/>
    </row>
    <row r="461" spans="1:14" ht="25.5" hidden="1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0</v>
      </c>
      <c r="L461" s="176">
        <f t="shared" ref="L461:M461" si="121">SUM(L462:L473)</f>
        <v>0</v>
      </c>
      <c r="M461" s="176">
        <f t="shared" si="121"/>
        <v>0</v>
      </c>
      <c r="N461" s="172"/>
    </row>
    <row r="462" spans="1:14" hidden="1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hidden="1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hidden="1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0</v>
      </c>
      <c r="L464" s="196">
        <v>0</v>
      </c>
      <c r="M464" s="196">
        <f t="shared" si="122"/>
        <v>0</v>
      </c>
      <c r="N464" s="172">
        <v>5410</v>
      </c>
    </row>
    <row r="465" spans="1:14" hidden="1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hidden="1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hidden="1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hidden="1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hidden="1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hidden="1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hidden="1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hidden="1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hidden="1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hidden="1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hidden="1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hidden="1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hidden="1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hidden="1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hidden="1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hidden="1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hidden="1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hidden="1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0</v>
      </c>
      <c r="L482" s="176">
        <f>SUM(L483,L491)</f>
        <v>0</v>
      </c>
      <c r="M482" s="176">
        <f t="shared" ref="M482" si="127">SUM(M483,M491)</f>
        <v>0</v>
      </c>
      <c r="N482" s="172"/>
    </row>
    <row r="483" spans="1:14" ht="25.5" hidden="1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hidden="1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hidden="1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hidden="1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hidden="1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hidden="1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hidden="1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hidden="1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hidden="1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0</v>
      </c>
      <c r="L491" s="176">
        <f t="shared" si="132"/>
        <v>0</v>
      </c>
      <c r="M491" s="176">
        <f t="shared" si="132"/>
        <v>0</v>
      </c>
      <c r="N491" s="172"/>
    </row>
    <row r="492" spans="1:14" hidden="1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hidden="1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hidden="1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hidden="1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hidden="1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hidden="1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hidden="1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hidden="1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hidden="1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hidden="1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hidden="1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hidden="1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hidden="1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hidden="1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0</v>
      </c>
      <c r="L505" s="176">
        <f t="shared" ref="L505:M505" si="137">SUM(L506:L547)</f>
        <v>0</v>
      </c>
      <c r="M505" s="176">
        <f t="shared" si="137"/>
        <v>0</v>
      </c>
      <c r="N505" s="172"/>
    </row>
    <row r="506" spans="1:14" hidden="1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0</v>
      </c>
      <c r="L506" s="196">
        <v>0</v>
      </c>
      <c r="M506" s="196">
        <f t="shared" ref="M506:M547" si="138">K506+L506</f>
        <v>0</v>
      </c>
      <c r="N506" s="172">
        <v>3210</v>
      </c>
    </row>
    <row r="507" spans="1:14" hidden="1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hidden="1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0</v>
      </c>
      <c r="L508" s="196">
        <v>0</v>
      </c>
      <c r="M508" s="196">
        <f t="shared" si="138"/>
        <v>0</v>
      </c>
      <c r="N508" s="172">
        <v>5410</v>
      </c>
    </row>
    <row r="509" spans="1:14" hidden="1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hidden="1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hidden="1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hidden="1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hidden="1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hidden="1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hidden="1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hidden="1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hidden="1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hidden="1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hidden="1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hidden="1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hidden="1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hidden="1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hidden="1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hidden="1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hidden="1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hidden="1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hidden="1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hidden="1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hidden="1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hidden="1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hidden="1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hidden="1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hidden="1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hidden="1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hidden="1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hidden="1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0</v>
      </c>
      <c r="L536" s="196">
        <v>0</v>
      </c>
      <c r="M536" s="196">
        <f t="shared" si="138"/>
        <v>0</v>
      </c>
      <c r="N536" s="172">
        <v>3210</v>
      </c>
    </row>
    <row r="537" spans="1:14" hidden="1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hidden="1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0</v>
      </c>
      <c r="L538" s="196">
        <v>0</v>
      </c>
      <c r="M538" s="196">
        <f t="shared" si="138"/>
        <v>0</v>
      </c>
      <c r="N538" s="172">
        <v>5410</v>
      </c>
    </row>
    <row r="539" spans="1:14" hidden="1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38"/>
        <v>0</v>
      </c>
      <c r="N539" s="172">
        <v>6210</v>
      </c>
    </row>
    <row r="540" spans="1:14" hidden="1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hidden="1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hidden="1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0</v>
      </c>
      <c r="L542" s="196">
        <v>0</v>
      </c>
      <c r="M542" s="196">
        <f t="shared" si="138"/>
        <v>0</v>
      </c>
      <c r="N542" s="172">
        <v>3210</v>
      </c>
    </row>
    <row r="543" spans="1:14" hidden="1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hidden="1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38"/>
        <v>0</v>
      </c>
      <c r="N544" s="172">
        <v>5410</v>
      </c>
    </row>
    <row r="545" spans="1:14" hidden="1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hidden="1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hidden="1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hidden="1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hidden="1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hidden="1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hidden="1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hidden="1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hidden="1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hidden="1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hidden="1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0</v>
      </c>
      <c r="L555" s="176">
        <f t="shared" ref="L555:M555" si="147">SUM(L556:L567)</f>
        <v>0</v>
      </c>
      <c r="M555" s="176">
        <f t="shared" si="147"/>
        <v>0</v>
      </c>
      <c r="N555" s="172"/>
    </row>
    <row r="556" spans="1:14" hidden="1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0</v>
      </c>
      <c r="L556" s="196">
        <v>0</v>
      </c>
      <c r="M556" s="196">
        <f t="shared" ref="M556:M567" si="148">K556+L556</f>
        <v>0</v>
      </c>
      <c r="N556" s="172">
        <v>3210</v>
      </c>
    </row>
    <row r="557" spans="1:14" hidden="1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hidden="1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0</v>
      </c>
      <c r="L558" s="196">
        <v>0</v>
      </c>
      <c r="M558" s="196">
        <f t="shared" si="148"/>
        <v>0</v>
      </c>
      <c r="N558" s="172">
        <v>5410</v>
      </c>
    </row>
    <row r="559" spans="1:14" hidden="1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hidden="1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hidden="1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hidden="1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hidden="1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hidden="1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hidden="1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hidden="1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hidden="1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hidden="1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hidden="1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hidden="1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hidden="1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hidden="1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hidden="1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hidden="1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hidden="1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6706300</v>
      </c>
      <c r="L576" s="182">
        <f>SUM(L583,L926,L1035)</f>
        <v>21850</v>
      </c>
      <c r="M576" s="182">
        <f>SUM(M583,M926,M1035)</f>
        <v>6728150</v>
      </c>
    </row>
    <row r="577" spans="1:14" ht="25.5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SUMIF($F583:$F1050,$G577,K1050:K$3284)</f>
        <v>42863</v>
      </c>
      <c r="L577" s="171">
        <f>SUMIF($F583:$F1050,$G577,L1050:L$3284)</f>
        <v>33600</v>
      </c>
      <c r="M577" s="171">
        <f>SUMIF($F583:$F1050,$G577,M1050:M$3284)</f>
        <v>76463</v>
      </c>
    </row>
    <row r="578" spans="1:14" ht="25.5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6484300</v>
      </c>
      <c r="L579" s="171">
        <f>SUMIF($F583:$F1050,$G579,L583:L1050)</f>
        <v>35850</v>
      </c>
      <c r="M579" s="171">
        <f>SUMIF($F583:$F1050,$G579,M583:M1050)</f>
        <v>6520150</v>
      </c>
    </row>
    <row r="580" spans="1:14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8000</v>
      </c>
      <c r="L580" s="171">
        <f>SUMIF($F583:$F1050,$G580,L583:L1050)</f>
        <v>0</v>
      </c>
      <c r="M580" s="171">
        <f>SUMIF($F583:$F1050,$G580,M583:M1050)</f>
        <v>8000</v>
      </c>
    </row>
    <row r="581" spans="1:14" ht="5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6591800</v>
      </c>
      <c r="L583" s="176">
        <f>SUM(L584,L630,L798,L831,L912,L892,L839)</f>
        <v>19350</v>
      </c>
      <c r="M583" s="176">
        <f>SUM(M584,M630,M798,M831,M912,M892,M839)</f>
        <v>6611150</v>
      </c>
    </row>
    <row r="584" spans="1:14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5913000</v>
      </c>
      <c r="L584" s="176">
        <f t="shared" si="156"/>
        <v>10000</v>
      </c>
      <c r="M584" s="176">
        <f t="shared" si="156"/>
        <v>5923000</v>
      </c>
      <c r="N584" s="172"/>
    </row>
    <row r="585" spans="1:14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4905000</v>
      </c>
      <c r="L585" s="176">
        <f t="shared" si="157"/>
        <v>9000</v>
      </c>
      <c r="M585" s="176">
        <f t="shared" si="157"/>
        <v>4914000</v>
      </c>
      <c r="N585" s="172"/>
    </row>
    <row r="586" spans="1:14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4905000</v>
      </c>
      <c r="L588" s="196">
        <v>9000</v>
      </c>
      <c r="M588" s="196">
        <f t="shared" si="158"/>
        <v>4914000</v>
      </c>
      <c r="N588" s="172">
        <v>5410</v>
      </c>
    </row>
    <row r="589" spans="1:14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204000</v>
      </c>
      <c r="L610" s="176">
        <f>SUM(L611:L616)</f>
        <v>0</v>
      </c>
      <c r="M610" s="176">
        <f t="shared" ref="M610" si="159">SUM(M611:M616)</f>
        <v>204000</v>
      </c>
      <c r="N610" s="172"/>
    </row>
    <row r="611" spans="1:14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204000</v>
      </c>
      <c r="L613" s="196">
        <v>0</v>
      </c>
      <c r="M613" s="196">
        <f t="shared" si="160"/>
        <v>204000</v>
      </c>
      <c r="N613" s="172">
        <v>5410</v>
      </c>
    </row>
    <row r="614" spans="1:14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804000</v>
      </c>
      <c r="L617" s="176">
        <f>SUM(L618:L629)</f>
        <v>1000</v>
      </c>
      <c r="M617" s="176">
        <f t="shared" ref="M617" si="161">SUM(M618:M629)</f>
        <v>805000</v>
      </c>
      <c r="N617" s="172"/>
    </row>
    <row r="618" spans="1:14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804000</v>
      </c>
      <c r="L620" s="196">
        <v>1000</v>
      </c>
      <c r="M620" s="196">
        <f t="shared" si="162"/>
        <v>805000</v>
      </c>
      <c r="N620" s="172">
        <v>5410</v>
      </c>
    </row>
    <row r="621" spans="1:14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62"/>
        <v>0</v>
      </c>
      <c r="N626" s="172">
        <v>5410</v>
      </c>
    </row>
    <row r="627" spans="1:14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638300</v>
      </c>
      <c r="L630" s="176">
        <f t="shared" si="165"/>
        <v>9650</v>
      </c>
      <c r="M630" s="176">
        <f t="shared" si="165"/>
        <v>647950</v>
      </c>
      <c r="N630" s="172"/>
    </row>
    <row r="631" spans="1:14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129300</v>
      </c>
      <c r="L631" s="176">
        <f>SUM(L632:L655)</f>
        <v>-67500</v>
      </c>
      <c r="M631" s="176">
        <f t="shared" ref="M631" si="166">SUM(M632:M655)</f>
        <v>61800</v>
      </c>
      <c r="N631" s="172"/>
    </row>
    <row r="632" spans="1:14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21000</v>
      </c>
      <c r="L632" s="196">
        <v>-14000</v>
      </c>
      <c r="M632" s="196">
        <f t="shared" ref="M632:M655" si="167">K632+L632</f>
        <v>7000</v>
      </c>
      <c r="N632" s="172">
        <v>3210</v>
      </c>
    </row>
    <row r="633" spans="1:14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43300</v>
      </c>
      <c r="L634" s="196">
        <v>-28000</v>
      </c>
      <c r="M634" s="196">
        <f t="shared" si="167"/>
        <v>15300</v>
      </c>
      <c r="N634" s="172">
        <v>5410</v>
      </c>
    </row>
    <row r="635" spans="1:14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4000</v>
      </c>
      <c r="L635" s="196">
        <v>-1000</v>
      </c>
      <c r="M635" s="196">
        <f t="shared" si="167"/>
        <v>3000</v>
      </c>
      <c r="N635" s="172">
        <v>6210</v>
      </c>
    </row>
    <row r="636" spans="1:14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1000</v>
      </c>
      <c r="L644" s="196">
        <v>500</v>
      </c>
      <c r="M644" s="196">
        <f t="shared" si="167"/>
        <v>1500</v>
      </c>
      <c r="N644" s="172">
        <v>3210</v>
      </c>
    </row>
    <row r="645" spans="1:14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2000</v>
      </c>
      <c r="M650" s="196">
        <f t="shared" si="167"/>
        <v>2000</v>
      </c>
      <c r="N650" s="172">
        <v>3210</v>
      </c>
    </row>
    <row r="651" spans="1:14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60000</v>
      </c>
      <c r="L652" s="196">
        <v>-27000</v>
      </c>
      <c r="M652" s="196">
        <f t="shared" si="167"/>
        <v>33000</v>
      </c>
      <c r="N652" s="172">
        <v>5410</v>
      </c>
    </row>
    <row r="653" spans="1:14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49200</v>
      </c>
      <c r="L656" s="176">
        <f>SUM(L657:L692)</f>
        <v>7700</v>
      </c>
      <c r="M656" s="176">
        <f t="shared" ref="M656" si="181">SUM(M657:M692)</f>
        <v>56900</v>
      </c>
      <c r="N656" s="172"/>
    </row>
    <row r="657" spans="1:14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27700</v>
      </c>
      <c r="L657" s="196">
        <v>-6000</v>
      </c>
      <c r="M657" s="196">
        <f t="shared" ref="M657:M692" si="185">K657+L657</f>
        <v>21700</v>
      </c>
      <c r="N657" s="172">
        <v>3210</v>
      </c>
    </row>
    <row r="658" spans="1:14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1500</v>
      </c>
      <c r="L659" s="196">
        <v>0</v>
      </c>
      <c r="M659" s="196">
        <f t="shared" si="185"/>
        <v>1500</v>
      </c>
      <c r="N659" s="172">
        <v>5410</v>
      </c>
    </row>
    <row r="660" spans="1:14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500</v>
      </c>
      <c r="L663" s="196">
        <v>1000</v>
      </c>
      <c r="M663" s="196">
        <f t="shared" si="185"/>
        <v>1500</v>
      </c>
      <c r="N663" s="172">
        <v>3210</v>
      </c>
    </row>
    <row r="664" spans="1:14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5000</v>
      </c>
      <c r="L665" s="196">
        <v>0</v>
      </c>
      <c r="M665" s="196">
        <f t="shared" si="185"/>
        <v>5000</v>
      </c>
      <c r="N665" s="172">
        <v>5410</v>
      </c>
    </row>
    <row r="666" spans="1:14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200</v>
      </c>
      <c r="L669" s="196">
        <v>2300</v>
      </c>
      <c r="M669" s="196">
        <f t="shared" si="185"/>
        <v>2500</v>
      </c>
      <c r="N669" s="172">
        <v>3210</v>
      </c>
    </row>
    <row r="670" spans="1:14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5000</v>
      </c>
      <c r="L675" s="196">
        <v>1000</v>
      </c>
      <c r="M675" s="196">
        <f t="shared" si="185"/>
        <v>6000</v>
      </c>
      <c r="N675" s="172">
        <v>3210</v>
      </c>
    </row>
    <row r="676" spans="1:14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2000</v>
      </c>
      <c r="L677" s="196">
        <v>3000</v>
      </c>
      <c r="M677" s="196">
        <f t="shared" si="185"/>
        <v>5000</v>
      </c>
      <c r="N677" s="172">
        <v>5410</v>
      </c>
    </row>
    <row r="678" spans="1:14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5800</v>
      </c>
      <c r="L681" s="196">
        <v>1900</v>
      </c>
      <c r="M681" s="196">
        <f t="shared" si="185"/>
        <v>7700</v>
      </c>
      <c r="N681" s="172">
        <v>3210</v>
      </c>
    </row>
    <row r="682" spans="1:14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1000</v>
      </c>
      <c r="L683" s="196">
        <v>3000</v>
      </c>
      <c r="M683" s="196">
        <f t="shared" si="185"/>
        <v>4000</v>
      </c>
      <c r="N683" s="172">
        <v>5410</v>
      </c>
    </row>
    <row r="684" spans="1:14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500</v>
      </c>
      <c r="L687" s="196">
        <v>1500</v>
      </c>
      <c r="M687" s="196">
        <f t="shared" si="185"/>
        <v>2000</v>
      </c>
      <c r="N687" s="172">
        <v>3210</v>
      </c>
    </row>
    <row r="688" spans="1:14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28400</v>
      </c>
      <c r="L693" s="176">
        <f>SUM(L694:L747)</f>
        <v>26350</v>
      </c>
      <c r="M693" s="176">
        <f t="shared" ref="M693" si="192">SUM(M694:M747)</f>
        <v>54750</v>
      </c>
      <c r="N693" s="172"/>
    </row>
    <row r="694" spans="1:14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2000</v>
      </c>
      <c r="L694" s="196">
        <v>1000</v>
      </c>
      <c r="M694" s="196">
        <f t="shared" ref="M694:M725" si="193">K694+L694</f>
        <v>3000</v>
      </c>
      <c r="N694" s="172">
        <v>3210</v>
      </c>
    </row>
    <row r="695" spans="1:14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10000</v>
      </c>
      <c r="L700" s="196">
        <v>10000</v>
      </c>
      <c r="M700" s="196">
        <f t="shared" si="193"/>
        <v>20000</v>
      </c>
      <c r="N700" s="172">
        <v>3210</v>
      </c>
    </row>
    <row r="701" spans="1:14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100</v>
      </c>
      <c r="L706" s="196">
        <v>400</v>
      </c>
      <c r="M706" s="196">
        <f t="shared" si="193"/>
        <v>500</v>
      </c>
      <c r="N706" s="172">
        <v>3210</v>
      </c>
    </row>
    <row r="707" spans="1:14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1000</v>
      </c>
      <c r="L708" s="196">
        <v>0</v>
      </c>
      <c r="M708" s="196">
        <f t="shared" si="193"/>
        <v>1000</v>
      </c>
      <c r="N708" s="172">
        <v>5410</v>
      </c>
    </row>
    <row r="709" spans="1:14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7400</v>
      </c>
      <c r="M712" s="196">
        <f t="shared" si="193"/>
        <v>7400</v>
      </c>
      <c r="N712" s="172">
        <v>3210</v>
      </c>
    </row>
    <row r="713" spans="1:14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93"/>
        <v>0</v>
      </c>
      <c r="N718" s="172">
        <v>3210</v>
      </c>
    </row>
    <row r="719" spans="1:14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1500</v>
      </c>
      <c r="M724" s="196">
        <f t="shared" si="193"/>
        <v>1500</v>
      </c>
      <c r="N724" s="172">
        <v>3210</v>
      </c>
    </row>
    <row r="725" spans="1:14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1550</v>
      </c>
      <c r="M726" s="196">
        <f t="shared" ref="M726:M747" si="194">K726+L726</f>
        <v>1550</v>
      </c>
      <c r="N726" s="172">
        <v>5410</v>
      </c>
    </row>
    <row r="727" spans="1:14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100</v>
      </c>
      <c r="L730" s="196">
        <v>400</v>
      </c>
      <c r="M730" s="196">
        <f t="shared" si="194"/>
        <v>500</v>
      </c>
      <c r="N730" s="172">
        <v>3210</v>
      </c>
    </row>
    <row r="731" spans="1:14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500</v>
      </c>
      <c r="L736" s="196">
        <v>1000</v>
      </c>
      <c r="M736" s="196">
        <f t="shared" si="194"/>
        <v>1500</v>
      </c>
      <c r="N736" s="172">
        <v>3210</v>
      </c>
    </row>
    <row r="737" spans="1:14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4200</v>
      </c>
      <c r="L742" s="196">
        <v>1600</v>
      </c>
      <c r="M742" s="196">
        <f t="shared" si="194"/>
        <v>5800</v>
      </c>
      <c r="N742" s="172">
        <v>3210</v>
      </c>
    </row>
    <row r="743" spans="1:14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10500</v>
      </c>
      <c r="L744" s="196">
        <v>1500</v>
      </c>
      <c r="M744" s="196">
        <f t="shared" si="194"/>
        <v>12000</v>
      </c>
      <c r="N744" s="172">
        <v>5410</v>
      </c>
    </row>
    <row r="745" spans="1:14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339000</v>
      </c>
      <c r="L748" s="176">
        <f>SUM(L749:L754)</f>
        <v>40300</v>
      </c>
      <c r="M748" s="176">
        <f t="shared" ref="M748" si="196">SUM(M749:M754)</f>
        <v>379300</v>
      </c>
      <c r="N748" s="172"/>
    </row>
    <row r="749" spans="1:14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13000</v>
      </c>
      <c r="L749" s="196">
        <v>-13000</v>
      </c>
      <c r="M749" s="196">
        <f t="shared" ref="M749:M754" si="197">K749+L749</f>
        <v>0</v>
      </c>
      <c r="N749" s="172">
        <v>3210</v>
      </c>
    </row>
    <row r="750" spans="1:14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326000</v>
      </c>
      <c r="L751" s="196">
        <v>53300</v>
      </c>
      <c r="M751" s="196">
        <f t="shared" si="197"/>
        <v>379300</v>
      </c>
      <c r="N751" s="172">
        <v>5410</v>
      </c>
    </row>
    <row r="752" spans="1:14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92400</v>
      </c>
      <c r="L755" s="176">
        <f>SUM(L756:L797)</f>
        <v>2800</v>
      </c>
      <c r="M755" s="176">
        <f t="shared" ref="M755" si="199">SUM(M756:M797)</f>
        <v>95200</v>
      </c>
      <c r="N755" s="172"/>
    </row>
    <row r="756" spans="1:14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3000</v>
      </c>
      <c r="L764" s="196">
        <v>0</v>
      </c>
      <c r="M764" s="196">
        <f t="shared" si="200"/>
        <v>3000</v>
      </c>
      <c r="N764" s="172">
        <v>5410</v>
      </c>
    </row>
    <row r="765" spans="1:14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6000</v>
      </c>
      <c r="L768" s="196">
        <v>-2900</v>
      </c>
      <c r="M768" s="196">
        <f t="shared" si="200"/>
        <v>3100</v>
      </c>
      <c r="N768" s="172">
        <v>3210</v>
      </c>
    </row>
    <row r="769" spans="1:14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2000</v>
      </c>
      <c r="M770" s="196">
        <f t="shared" si="200"/>
        <v>2000</v>
      </c>
      <c r="N770" s="172">
        <v>5410</v>
      </c>
    </row>
    <row r="771" spans="1:14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100</v>
      </c>
      <c r="L780" s="196">
        <v>1100</v>
      </c>
      <c r="M780" s="196">
        <f t="shared" si="200"/>
        <v>1200</v>
      </c>
      <c r="N780" s="172">
        <v>3210</v>
      </c>
    </row>
    <row r="781" spans="1:14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20500</v>
      </c>
      <c r="L782" s="196">
        <v>8000</v>
      </c>
      <c r="M782" s="196">
        <f t="shared" si="200"/>
        <v>28500</v>
      </c>
      <c r="N782" s="172">
        <v>5410</v>
      </c>
    </row>
    <row r="783" spans="1:14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200"/>
        <v>0</v>
      </c>
      <c r="N786" s="172">
        <v>3210</v>
      </c>
    </row>
    <row r="787" spans="1:14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35000</v>
      </c>
      <c r="L788" s="196">
        <v>0</v>
      </c>
      <c r="M788" s="196">
        <f t="shared" si="200"/>
        <v>35000</v>
      </c>
      <c r="N788" s="172">
        <v>5410</v>
      </c>
    </row>
    <row r="789" spans="1:14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17800</v>
      </c>
      <c r="L792" s="196">
        <v>-5400</v>
      </c>
      <c r="M792" s="196">
        <f t="shared" si="200"/>
        <v>12400</v>
      </c>
      <c r="N792" s="172">
        <v>3210</v>
      </c>
    </row>
    <row r="793" spans="1:14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10000</v>
      </c>
      <c r="L794" s="196">
        <v>0</v>
      </c>
      <c r="M794" s="196">
        <f t="shared" si="200"/>
        <v>10000</v>
      </c>
      <c r="N794" s="172">
        <v>5410</v>
      </c>
    </row>
    <row r="795" spans="1:14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40000</v>
      </c>
      <c r="L798" s="176">
        <f t="shared" si="204"/>
        <v>100</v>
      </c>
      <c r="M798" s="176">
        <f t="shared" si="204"/>
        <v>40100</v>
      </c>
      <c r="N798" s="172"/>
    </row>
    <row r="799" spans="1:14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40000</v>
      </c>
      <c r="L806" s="176">
        <f>SUM(L807:L830)</f>
        <v>100</v>
      </c>
      <c r="M806" s="176">
        <f t="shared" ref="M806" si="208">SUM(M807:M830)</f>
        <v>40100</v>
      </c>
      <c r="N806" s="172"/>
    </row>
    <row r="807" spans="1:14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100</v>
      </c>
      <c r="M819" s="196">
        <f t="shared" si="209"/>
        <v>100</v>
      </c>
      <c r="N819" s="172">
        <v>3210</v>
      </c>
    </row>
    <row r="820" spans="1:14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40000</v>
      </c>
      <c r="L821" s="196">
        <v>0</v>
      </c>
      <c r="M821" s="196">
        <f t="shared" si="209"/>
        <v>40000</v>
      </c>
      <c r="N821" s="172">
        <v>5410</v>
      </c>
    </row>
    <row r="822" spans="1:14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7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8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8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8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8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39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500</v>
      </c>
      <c r="L892" s="176">
        <f t="shared" si="230"/>
        <v>-400</v>
      </c>
      <c r="M892" s="176">
        <f t="shared" si="230"/>
        <v>100</v>
      </c>
      <c r="N892" s="172"/>
    </row>
    <row r="893" spans="1:14" ht="25.5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500</v>
      </c>
      <c r="L893" s="176">
        <f>SUM(L894:L911)</f>
        <v>-400</v>
      </c>
      <c r="M893" s="176">
        <f t="shared" ref="M893" si="231">SUM(M894:M911)</f>
        <v>100</v>
      </c>
      <c r="N893" s="172"/>
    </row>
    <row r="894" spans="1:14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500</v>
      </c>
      <c r="L900" s="196">
        <v>-400</v>
      </c>
      <c r="M900" s="196">
        <f t="shared" si="232"/>
        <v>100</v>
      </c>
      <c r="N900" s="172">
        <v>3210</v>
      </c>
    </row>
    <row r="901" spans="1:14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114500</v>
      </c>
      <c r="L926" s="176">
        <f t="shared" si="240"/>
        <v>2500</v>
      </c>
      <c r="M926" s="176">
        <f t="shared" si="240"/>
        <v>117000</v>
      </c>
      <c r="N926" s="172"/>
    </row>
    <row r="927" spans="1:14" ht="25.5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4000</v>
      </c>
      <c r="L927" s="176">
        <f t="shared" si="241"/>
        <v>0</v>
      </c>
      <c r="M927" s="176">
        <f t="shared" si="241"/>
        <v>4000</v>
      </c>
      <c r="N927" s="172"/>
    </row>
    <row r="928" spans="1:14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4000</v>
      </c>
      <c r="L928" s="176">
        <f>SUM(L929:L934)</f>
        <v>0</v>
      </c>
      <c r="M928" s="176">
        <f t="shared" ref="M928" si="242">SUM(M929:M934)</f>
        <v>4000</v>
      </c>
      <c r="N928" s="172"/>
    </row>
    <row r="929" spans="1:14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2000</v>
      </c>
      <c r="L929" s="196">
        <v>0</v>
      </c>
      <c r="M929" s="196">
        <f t="shared" ref="M929:M934" si="243">K929+L929</f>
        <v>2000</v>
      </c>
      <c r="N929" s="172">
        <v>3210</v>
      </c>
    </row>
    <row r="930" spans="1:14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2000</v>
      </c>
      <c r="L931" s="196">
        <v>0</v>
      </c>
      <c r="M931" s="196">
        <f t="shared" si="243"/>
        <v>2000</v>
      </c>
      <c r="N931" s="172">
        <v>5410</v>
      </c>
    </row>
    <row r="932" spans="1:14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110500</v>
      </c>
      <c r="L935" s="176">
        <f t="shared" si="244"/>
        <v>2500</v>
      </c>
      <c r="M935" s="176">
        <f t="shared" si="244"/>
        <v>113000</v>
      </c>
      <c r="N935" s="172"/>
    </row>
    <row r="936" spans="1:14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69000</v>
      </c>
      <c r="L949" s="198">
        <f>SUM(L950:L991)</f>
        <v>1500</v>
      </c>
      <c r="M949" s="198">
        <f t="shared" ref="M949" si="248">SUM(M950:M991)</f>
        <v>70500</v>
      </c>
      <c r="N949" s="172"/>
    </row>
    <row r="950" spans="1:14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25000</v>
      </c>
      <c r="L950" s="196">
        <v>-7000</v>
      </c>
      <c r="M950" s="196">
        <f t="shared" ref="M950:M991" si="249">K950+L950</f>
        <v>18000</v>
      </c>
      <c r="N950" s="172">
        <v>3210</v>
      </c>
    </row>
    <row r="951" spans="1:14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16000</v>
      </c>
      <c r="L962" s="196">
        <v>0</v>
      </c>
      <c r="M962" s="196">
        <f t="shared" si="249"/>
        <v>16000</v>
      </c>
      <c r="N962" s="172">
        <v>3210</v>
      </c>
    </row>
    <row r="963" spans="1:14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2000</v>
      </c>
      <c r="L968" s="196">
        <v>0</v>
      </c>
      <c r="M968" s="196">
        <f t="shared" si="249"/>
        <v>2000</v>
      </c>
      <c r="N968" s="172">
        <v>3210</v>
      </c>
    </row>
    <row r="969" spans="1:14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19000</v>
      </c>
      <c r="L974" s="196">
        <v>0</v>
      </c>
      <c r="M974" s="196">
        <f t="shared" si="249"/>
        <v>19000</v>
      </c>
      <c r="N974" s="172">
        <v>3210</v>
      </c>
    </row>
    <row r="975" spans="1:14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3000</v>
      </c>
      <c r="L976" s="196">
        <v>0</v>
      </c>
      <c r="M976" s="196">
        <f t="shared" si="249"/>
        <v>3000</v>
      </c>
      <c r="N976" s="172">
        <v>5410</v>
      </c>
    </row>
    <row r="977" spans="1:14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1000</v>
      </c>
      <c r="L977" s="196">
        <v>0</v>
      </c>
      <c r="M977" s="196">
        <f t="shared" si="249"/>
        <v>1000</v>
      </c>
      <c r="N977" s="172">
        <v>6210</v>
      </c>
    </row>
    <row r="978" spans="1:14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3000</v>
      </c>
      <c r="L986" s="196">
        <v>0</v>
      </c>
      <c r="M986" s="196">
        <f t="shared" si="249"/>
        <v>3000</v>
      </c>
      <c r="N986" s="172">
        <v>3210</v>
      </c>
    </row>
    <row r="987" spans="1:14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8500</v>
      </c>
      <c r="M988" s="196">
        <f t="shared" si="249"/>
        <v>8500</v>
      </c>
      <c r="N988" s="172">
        <v>5410</v>
      </c>
    </row>
    <row r="989" spans="1:14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11500</v>
      </c>
      <c r="L999" s="176">
        <f>SUM(L1000:L1005)</f>
        <v>0</v>
      </c>
      <c r="M999" s="176">
        <f t="shared" ref="M999" si="254">SUM(M1000:M1005)</f>
        <v>11500</v>
      </c>
      <c r="N999" s="172"/>
    </row>
    <row r="1000" spans="1:14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1000</v>
      </c>
      <c r="L1000" s="196">
        <v>0</v>
      </c>
      <c r="M1000" s="196">
        <f t="shared" ref="M1000:M1005" si="255">K1000+L1000</f>
        <v>1000</v>
      </c>
      <c r="N1000" s="172">
        <v>3210</v>
      </c>
    </row>
    <row r="1001" spans="1:14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7500</v>
      </c>
      <c r="L1002" s="196">
        <v>0</v>
      </c>
      <c r="M1002" s="196">
        <f t="shared" si="255"/>
        <v>7500</v>
      </c>
      <c r="N1002" s="172">
        <v>5410</v>
      </c>
    </row>
    <row r="1003" spans="1:14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3000</v>
      </c>
      <c r="L1003" s="196">
        <v>0</v>
      </c>
      <c r="M1003" s="196">
        <f t="shared" si="255"/>
        <v>3000</v>
      </c>
      <c r="N1003" s="172">
        <v>6210</v>
      </c>
    </row>
    <row r="1004" spans="1:14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30000</v>
      </c>
      <c r="L1006" s="176">
        <f>SUM(L1007:L1012)</f>
        <v>1000</v>
      </c>
      <c r="M1006" s="176">
        <f t="shared" ref="M1006" si="258">SUM(M1007:M1012)</f>
        <v>31000</v>
      </c>
      <c r="N1006" s="172"/>
    </row>
    <row r="1007" spans="1:14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30000</v>
      </c>
      <c r="L1007" s="196">
        <v>0</v>
      </c>
      <c r="M1007" s="196">
        <f t="shared" ref="M1007:M1012" si="259">K1007+L1007</f>
        <v>30000</v>
      </c>
      <c r="N1007" s="172">
        <v>3210</v>
      </c>
    </row>
    <row r="1008" spans="1:14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1000</v>
      </c>
      <c r="M1010" s="196">
        <f t="shared" si="259"/>
        <v>1000</v>
      </c>
      <c r="N1010" s="172">
        <v>6210</v>
      </c>
    </row>
    <row r="1011" spans="1:14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x14ac:dyDescent="0.25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39763</v>
      </c>
      <c r="L1052" s="161">
        <f t="shared" ref="L1052:M1052" si="276">SUM(L1053,L1073,L1094,L1101,L1108,L1203,L1128,L1145,L1152,L1159,L1252,L1223,L1241,L1186)</f>
        <v>30400</v>
      </c>
      <c r="M1052" s="161">
        <f t="shared" si="276"/>
        <v>70163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7">SUM(L1055)</f>
        <v>0</v>
      </c>
      <c r="M1053" s="182">
        <f t="shared" si="277"/>
        <v>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8">SUMIF($F1055:$F1072,$G1054,L1055:L1072)</f>
        <v>0</v>
      </c>
      <c r="M1054" s="171">
        <f t="shared" si="278"/>
        <v>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9">SUM(L1056,L1061)</f>
        <v>0</v>
      </c>
      <c r="M1055" s="176">
        <f t="shared" si="279"/>
        <v>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80">SUM(L1057,L1059)</f>
        <v>0</v>
      </c>
      <c r="M1056" s="176">
        <f t="shared" si="280"/>
        <v>0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1">SUM(L1058)</f>
        <v>0</v>
      </c>
      <c r="M1057" s="176">
        <f t="shared" si="281"/>
        <v>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25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700</v>
      </c>
      <c r="L1094" s="182">
        <f>SUM(L1096)</f>
        <v>0</v>
      </c>
      <c r="M1094" s="182">
        <f>SUM(M1096)</f>
        <v>700</v>
      </c>
      <c r="N1094" s="172"/>
    </row>
    <row r="1095" spans="1:14" ht="25.5" x14ac:dyDescent="0.25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700</v>
      </c>
      <c r="L1095" s="171">
        <f t="shared" si="291"/>
        <v>0</v>
      </c>
      <c r="M1095" s="171">
        <f t="shared" si="291"/>
        <v>700</v>
      </c>
      <c r="N1095" s="172"/>
    </row>
    <row r="1096" spans="1:14" ht="25.5" x14ac:dyDescent="0.25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700</v>
      </c>
      <c r="L1096" s="176">
        <f t="shared" si="292"/>
        <v>0</v>
      </c>
      <c r="M1096" s="176">
        <f t="shared" si="292"/>
        <v>700</v>
      </c>
    </row>
    <row r="1097" spans="1:14" ht="25.5" x14ac:dyDescent="0.25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700</v>
      </c>
      <c r="L1097" s="176">
        <f t="shared" si="292"/>
        <v>0</v>
      </c>
      <c r="M1097" s="176">
        <f t="shared" si="292"/>
        <v>700</v>
      </c>
      <c r="N1097" s="172"/>
    </row>
    <row r="1098" spans="1:14" ht="25.5" x14ac:dyDescent="0.25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700</v>
      </c>
      <c r="L1098" s="176">
        <f t="shared" si="292"/>
        <v>0</v>
      </c>
      <c r="M1098" s="176">
        <f t="shared" si="292"/>
        <v>700</v>
      </c>
      <c r="N1098" s="172"/>
    </row>
    <row r="1099" spans="1:14" x14ac:dyDescent="0.25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700</v>
      </c>
      <c r="L1099" s="196">
        <v>0</v>
      </c>
      <c r="M1099" s="180">
        <f>K1099+L1099</f>
        <v>700</v>
      </c>
      <c r="N1099" s="38">
        <v>111</v>
      </c>
    </row>
    <row r="1100" spans="1:14" x14ac:dyDescent="0.25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0</v>
      </c>
      <c r="L1101" s="182">
        <f>SUM(L1103)</f>
        <v>0</v>
      </c>
      <c r="M1101" s="182">
        <f>SUM(M1103)</f>
        <v>0</v>
      </c>
      <c r="N1101" s="172"/>
    </row>
    <row r="1102" spans="1:14" ht="25.5" x14ac:dyDescent="0.25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0</v>
      </c>
      <c r="L1102" s="171">
        <f t="shared" si="293"/>
        <v>0</v>
      </c>
      <c r="M1102" s="171">
        <f t="shared" si="293"/>
        <v>0</v>
      </c>
      <c r="N1102" s="172"/>
    </row>
    <row r="1103" spans="1:14" x14ac:dyDescent="0.25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0</v>
      </c>
      <c r="L1103" s="176">
        <f t="shared" si="294"/>
        <v>0</v>
      </c>
      <c r="M1103" s="176">
        <f t="shared" si="294"/>
        <v>0</v>
      </c>
      <c r="N1103" s="172"/>
    </row>
    <row r="1104" spans="1:14" x14ac:dyDescent="0.25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0</v>
      </c>
      <c r="L1104" s="176">
        <f t="shared" si="294"/>
        <v>0</v>
      </c>
      <c r="M1104" s="176">
        <f t="shared" si="294"/>
        <v>0</v>
      </c>
      <c r="N1104" s="172"/>
    </row>
    <row r="1105" spans="1:14" x14ac:dyDescent="0.25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0</v>
      </c>
      <c r="L1105" s="176">
        <f t="shared" si="294"/>
        <v>0</v>
      </c>
      <c r="M1105" s="176">
        <f t="shared" si="294"/>
        <v>0</v>
      </c>
      <c r="N1105" s="172"/>
    </row>
    <row r="1106" spans="1:14" x14ac:dyDescent="0.25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29500</v>
      </c>
      <c r="L1108" s="205">
        <f>SUM(L1111)</f>
        <v>30400</v>
      </c>
      <c r="M1108" s="205">
        <f>SUM(M1111)</f>
        <v>59900</v>
      </c>
      <c r="N1108" s="172"/>
    </row>
    <row r="1109" spans="1:14" ht="25.5" x14ac:dyDescent="0.25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5.5" x14ac:dyDescent="0.25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29500</v>
      </c>
      <c r="L1110" s="207">
        <f>SUMIF($F1111:$F1127,$G1110,L1111:L1127)</f>
        <v>30400</v>
      </c>
      <c r="M1110" s="207">
        <f>SUMIF($F1111:$F1127,$G1110,M1111:M1127)</f>
        <v>59900</v>
      </c>
      <c r="N1110" s="172"/>
    </row>
    <row r="1111" spans="1:14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29500</v>
      </c>
      <c r="L1111" s="204">
        <f>SUM(L1112,L1119)</f>
        <v>30400</v>
      </c>
      <c r="M1111" s="204">
        <f>SUM(M1112,M1119)</f>
        <v>59900</v>
      </c>
      <c r="N1111" s="172"/>
    </row>
    <row r="1112" spans="1:14" x14ac:dyDescent="0.25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22800</v>
      </c>
      <c r="L1112" s="204">
        <f>SUM(L1113,L1115,L1117)</f>
        <v>26200</v>
      </c>
      <c r="M1112" s="204">
        <f>SUM(M1113,M1115,M1117)</f>
        <v>49000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18200</v>
      </c>
      <c r="L1113" s="204">
        <f>SUM(L1114:L1114)</f>
        <v>20000</v>
      </c>
      <c r="M1113" s="204">
        <f>SUM(M1114:M1114)</f>
        <v>38200</v>
      </c>
      <c r="N1113" s="209"/>
    </row>
    <row r="1114" spans="1:14" x14ac:dyDescent="0.25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18200</v>
      </c>
      <c r="L1114" s="196">
        <v>20000</v>
      </c>
      <c r="M1114" s="210">
        <f>K1114+L1114</f>
        <v>38200</v>
      </c>
      <c r="N1114" s="211">
        <v>526</v>
      </c>
    </row>
    <row r="1115" spans="1:14" x14ac:dyDescent="0.25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1500</v>
      </c>
      <c r="L1115" s="204">
        <f>SUM(L1116)</f>
        <v>3000</v>
      </c>
      <c r="M1115" s="204">
        <f>SUM(M1116)</f>
        <v>4500</v>
      </c>
      <c r="N1115" s="172"/>
    </row>
    <row r="1116" spans="1:14" x14ac:dyDescent="0.25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1500</v>
      </c>
      <c r="L1116" s="196">
        <v>3000</v>
      </c>
      <c r="M1116" s="210">
        <f>K1116+L1116</f>
        <v>4500</v>
      </c>
      <c r="N1116" s="211">
        <v>526</v>
      </c>
    </row>
    <row r="1117" spans="1:14" x14ac:dyDescent="0.25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3100</v>
      </c>
      <c r="L1117" s="204">
        <f>SUM(L1118:L1118)</f>
        <v>3200</v>
      </c>
      <c r="M1117" s="204">
        <f>SUM(M1118:M1118)</f>
        <v>6300</v>
      </c>
      <c r="N1117" s="172"/>
    </row>
    <row r="1118" spans="1:14" ht="25.5" x14ac:dyDescent="0.25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3100</v>
      </c>
      <c r="L1118" s="196">
        <v>3200</v>
      </c>
      <c r="M1118" s="210">
        <f>K1118+L1118</f>
        <v>6300</v>
      </c>
      <c r="N1118" s="211">
        <v>526</v>
      </c>
    </row>
    <row r="1119" spans="1:14" x14ac:dyDescent="0.25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6700</v>
      </c>
      <c r="L1119" s="204">
        <f>SUM(L1120,L1123,L1125)</f>
        <v>4200</v>
      </c>
      <c r="M1119" s="204">
        <f>SUM(M1120,M1123,M1125)</f>
        <v>10900</v>
      </c>
    </row>
    <row r="1120" spans="1:14" x14ac:dyDescent="0.25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6500</v>
      </c>
      <c r="L1120" s="204">
        <f>SUM(L1121:L1122)</f>
        <v>4200</v>
      </c>
      <c r="M1120" s="204">
        <f>SUM(M1121:M1122)</f>
        <v>10700</v>
      </c>
    </row>
    <row r="1121" spans="1:14" x14ac:dyDescent="0.25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200</v>
      </c>
      <c r="L1121" s="196">
        <v>0</v>
      </c>
      <c r="M1121" s="210">
        <f>K1121+L1121</f>
        <v>200</v>
      </c>
      <c r="N1121" s="211">
        <v>526</v>
      </c>
    </row>
    <row r="1122" spans="1:14" ht="25.5" x14ac:dyDescent="0.25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6300</v>
      </c>
      <c r="L1122" s="196">
        <v>4200</v>
      </c>
      <c r="M1122" s="210">
        <f>K1122+L1122</f>
        <v>10500</v>
      </c>
      <c r="N1122" s="211">
        <v>526</v>
      </c>
    </row>
    <row r="1123" spans="1:14" x14ac:dyDescent="0.25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0</v>
      </c>
      <c r="L1123" s="204">
        <f>SUM(L1124:L1124)</f>
        <v>0</v>
      </c>
      <c r="M1123" s="204">
        <f>SUM(M1124:M1124)</f>
        <v>0</v>
      </c>
      <c r="N1123" s="172"/>
    </row>
    <row r="1124" spans="1:14" x14ac:dyDescent="0.25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0</v>
      </c>
      <c r="L1124" s="196">
        <v>0</v>
      </c>
      <c r="M1124" s="210">
        <f>K1124+L1124</f>
        <v>0</v>
      </c>
      <c r="N1124" s="211">
        <v>526</v>
      </c>
    </row>
    <row r="1125" spans="1:14" ht="25.5" x14ac:dyDescent="0.25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200</v>
      </c>
      <c r="L1125" s="204">
        <f>SUM(L1126:L1126)</f>
        <v>0</v>
      </c>
      <c r="M1125" s="204">
        <f>SUM(M1126:M1126)</f>
        <v>200</v>
      </c>
    </row>
    <row r="1126" spans="1:14" x14ac:dyDescent="0.25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200</v>
      </c>
      <c r="L1126" s="196">
        <v>0</v>
      </c>
      <c r="M1126" s="210">
        <f>K1126+L1126</f>
        <v>200</v>
      </c>
      <c r="N1126" s="211">
        <v>526</v>
      </c>
    </row>
    <row r="1127" spans="1:14" x14ac:dyDescent="0.25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25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5.5" x14ac:dyDescent="0.25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25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25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25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25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25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25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25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5.5" x14ac:dyDescent="0.25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25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25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25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5.5" x14ac:dyDescent="0.25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25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25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25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5.5" x14ac:dyDescent="0.25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9563</v>
      </c>
      <c r="L1145" s="182">
        <f>SUM(L1147)</f>
        <v>0</v>
      </c>
      <c r="M1145" s="182">
        <f>SUM(M1147)</f>
        <v>9563</v>
      </c>
    </row>
    <row r="1146" spans="1:14" ht="25.5" x14ac:dyDescent="0.25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9563</v>
      </c>
      <c r="L1146" s="171">
        <f t="shared" si="317"/>
        <v>0</v>
      </c>
      <c r="M1146" s="171">
        <f t="shared" si="317"/>
        <v>9563</v>
      </c>
      <c r="N1146" s="172"/>
    </row>
    <row r="1147" spans="1:14" x14ac:dyDescent="0.25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9563</v>
      </c>
      <c r="L1147" s="176">
        <f t="shared" si="318"/>
        <v>0</v>
      </c>
      <c r="M1147" s="176">
        <f t="shared" si="318"/>
        <v>9563</v>
      </c>
    </row>
    <row r="1148" spans="1:14" x14ac:dyDescent="0.25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9563</v>
      </c>
      <c r="L1148" s="176">
        <f>SUM(L1149)</f>
        <v>0</v>
      </c>
      <c r="M1148" s="176">
        <f>SUM(M1149)</f>
        <v>9563</v>
      </c>
    </row>
    <row r="1149" spans="1:14" x14ac:dyDescent="0.25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9563</v>
      </c>
      <c r="L1149" s="176">
        <f>SUM(L1150:L1150)</f>
        <v>0</v>
      </c>
      <c r="M1149" s="176">
        <f>SUM(M1150:M1150)</f>
        <v>9563</v>
      </c>
      <c r="N1149" s="172"/>
    </row>
    <row r="1150" spans="1:14" x14ac:dyDescent="0.25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9563</v>
      </c>
      <c r="L1150" s="196">
        <v>0</v>
      </c>
      <c r="M1150" s="180">
        <f>K1150+L1150</f>
        <v>9563</v>
      </c>
      <c r="N1150" s="213">
        <v>5212</v>
      </c>
    </row>
    <row r="1151" spans="1:14" x14ac:dyDescent="0.25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5.5" x14ac:dyDescent="0.25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0</v>
      </c>
      <c r="L1152" s="182">
        <f t="shared" si="323"/>
        <v>0</v>
      </c>
      <c r="M1152" s="182">
        <f t="shared" si="323"/>
        <v>0</v>
      </c>
      <c r="N1152" s="172"/>
    </row>
    <row r="1153" spans="1:14" ht="25.5" x14ac:dyDescent="0.25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0</v>
      </c>
      <c r="L1153" s="171">
        <f>SUMIF($F1154:$F1158,$G1153,L1154:L1158)</f>
        <v>0</v>
      </c>
      <c r="M1153" s="171">
        <f>SUMIF($F1154:$F1158,$G1153,M1154:M1158)</f>
        <v>0</v>
      </c>
      <c r="N1153" s="172"/>
    </row>
    <row r="1154" spans="1:14" x14ac:dyDescent="0.25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0</v>
      </c>
      <c r="L1154" s="176">
        <f t="shared" si="324"/>
        <v>0</v>
      </c>
      <c r="M1154" s="176">
        <f t="shared" si="324"/>
        <v>0</v>
      </c>
      <c r="N1154" s="172"/>
    </row>
    <row r="1155" spans="1:14" x14ac:dyDescent="0.25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0</v>
      </c>
      <c r="L1155" s="176">
        <f>SUM(L1156)</f>
        <v>0</v>
      </c>
      <c r="M1155" s="176">
        <f>SUM(M1156)</f>
        <v>0</v>
      </c>
      <c r="N1155" s="172"/>
    </row>
    <row r="1156" spans="1:14" x14ac:dyDescent="0.25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0</v>
      </c>
      <c r="L1156" s="176">
        <f>SUM(L1157:L1157)</f>
        <v>0</v>
      </c>
      <c r="M1156" s="176">
        <f>SUM(M1157:M1157)</f>
        <v>0</v>
      </c>
      <c r="N1156" s="172"/>
    </row>
    <row r="1157" spans="1:14" x14ac:dyDescent="0.25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0</v>
      </c>
      <c r="L1157" s="196">
        <v>0</v>
      </c>
      <c r="M1157" s="180">
        <f>K1157+L1157</f>
        <v>0</v>
      </c>
      <c r="N1157" s="211">
        <v>527</v>
      </c>
    </row>
    <row r="1158" spans="1:14" x14ac:dyDescent="0.25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25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5.5" x14ac:dyDescent="0.25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25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25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25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25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25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25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25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5.5" x14ac:dyDescent="0.25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25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25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25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5.5" x14ac:dyDescent="0.25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25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t="25.5" x14ac:dyDescent="0.25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25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5.5" x14ac:dyDescent="0.25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25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25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25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x14ac:dyDescent="0.25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25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25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25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5.5" x14ac:dyDescent="0.25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25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25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25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25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25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25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25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5.5" x14ac:dyDescent="0.25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25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25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25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5.5" x14ac:dyDescent="0.25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25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25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25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25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5.5" x14ac:dyDescent="0.25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25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25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25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25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25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5.5" x14ac:dyDescent="0.25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25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25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5.5" x14ac:dyDescent="0.25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25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25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25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5.5" x14ac:dyDescent="0.25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25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5.5" x14ac:dyDescent="0.25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5.5" x14ac:dyDescent="0.25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5.5" x14ac:dyDescent="0.25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25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25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25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25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25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25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25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5.5" x14ac:dyDescent="0.25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25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25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5.5" x14ac:dyDescent="0.25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25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25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5.5" x14ac:dyDescent="0.25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5.5" x14ac:dyDescent="0.25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5.5" x14ac:dyDescent="0.25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0</v>
      </c>
      <c r="M1241" s="182">
        <f>SUM(M1243)</f>
        <v>0</v>
      </c>
      <c r="N1241" s="172"/>
    </row>
    <row r="1242" spans="1:14" ht="25.5" x14ac:dyDescent="0.25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0</v>
      </c>
      <c r="M1242" s="171">
        <f>SUMIF($F1243:$F1251,$G1242,M1243:M1251)</f>
        <v>0</v>
      </c>
      <c r="N1242" s="172"/>
    </row>
    <row r="1243" spans="1:14" x14ac:dyDescent="0.25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0</v>
      </c>
      <c r="M1243" s="176">
        <f t="shared" si="368"/>
        <v>0</v>
      </c>
    </row>
    <row r="1244" spans="1:14" x14ac:dyDescent="0.25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0</v>
      </c>
      <c r="M1244" s="176">
        <f t="shared" si="369"/>
        <v>0</v>
      </c>
      <c r="N1244" s="172"/>
    </row>
    <row r="1245" spans="1:14" x14ac:dyDescent="0.25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25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x14ac:dyDescent="0.25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25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0</v>
      </c>
      <c r="M1249" s="176">
        <f>SUM(M1250:M1250)</f>
        <v>0</v>
      </c>
      <c r="N1249" s="172"/>
    </row>
    <row r="1250" spans="1:14" ht="25.5" x14ac:dyDescent="0.25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0</v>
      </c>
      <c r="M1250" s="180">
        <f>K1250+L1250</f>
        <v>0</v>
      </c>
      <c r="N1250" s="38">
        <v>111</v>
      </c>
    </row>
    <row r="1251" spans="1:14" x14ac:dyDescent="0.25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8.25" x14ac:dyDescent="0.25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5.5" x14ac:dyDescent="0.25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25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2.75" x14ac:dyDescent="0.2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2.75" x14ac:dyDescent="0.2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5.5" x14ac:dyDescent="0.2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2.75" x14ac:dyDescent="0.2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2.75" x14ac:dyDescent="0.2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2.75" x14ac:dyDescent="0.2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7342098</v>
      </c>
      <c r="L1262" s="104">
        <f t="shared" si="374"/>
        <v>158152</v>
      </c>
      <c r="M1262" s="104">
        <f t="shared" si="374"/>
        <v>7500250</v>
      </c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125200</v>
      </c>
      <c r="L1263" s="104">
        <f t="shared" si="374"/>
        <v>2500</v>
      </c>
      <c r="M1263" s="104">
        <f t="shared" si="374"/>
        <v>127700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0</v>
      </c>
      <c r="L1264" s="104">
        <f t="shared" si="374"/>
        <v>0</v>
      </c>
      <c r="M1264" s="104">
        <f t="shared" si="374"/>
        <v>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7467298</v>
      </c>
      <c r="L1265" s="105">
        <f t="shared" ref="L1265:M1265" si="375">SUM(L1262:L1264)</f>
        <v>160652</v>
      </c>
      <c r="M1265" s="105">
        <f t="shared" si="375"/>
        <v>7627950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2.75" x14ac:dyDescent="0.2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2.5" x14ac:dyDescent="0.2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2.75" x14ac:dyDescent="0.2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700</v>
      </c>
      <c r="L1269" s="76">
        <f t="shared" si="376"/>
        <v>0</v>
      </c>
      <c r="M1269" s="76">
        <f t="shared" si="376"/>
        <v>700</v>
      </c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721235</v>
      </c>
      <c r="L1270" s="76">
        <f t="shared" si="376"/>
        <v>108402</v>
      </c>
      <c r="M1270" s="76">
        <f t="shared" si="376"/>
        <v>829637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0</v>
      </c>
      <c r="M1271" s="76">
        <f t="shared" si="376"/>
        <v>0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29500</v>
      </c>
      <c r="L1273" s="108">
        <f t="shared" si="377"/>
        <v>30400</v>
      </c>
      <c r="M1273" s="108">
        <f t="shared" si="377"/>
        <v>59900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0</v>
      </c>
      <c r="L1274" s="108">
        <f t="shared" si="377"/>
        <v>0</v>
      </c>
      <c r="M1274" s="108">
        <f t="shared" si="377"/>
        <v>0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9563</v>
      </c>
      <c r="L1275" s="108">
        <f t="shared" si="377"/>
        <v>0</v>
      </c>
      <c r="M1275" s="108">
        <f t="shared" si="377"/>
        <v>9563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214000</v>
      </c>
      <c r="L1276" s="76">
        <f t="shared" si="378"/>
        <v>-14000</v>
      </c>
      <c r="M1276" s="76">
        <f t="shared" si="378"/>
        <v>200000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0</v>
      </c>
      <c r="L1277" s="76">
        <f t="shared" si="378"/>
        <v>0</v>
      </c>
      <c r="M1277" s="76">
        <f t="shared" si="378"/>
        <v>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6484300</v>
      </c>
      <c r="L1278" s="76">
        <f t="shared" si="378"/>
        <v>35850</v>
      </c>
      <c r="M1278" s="76">
        <f t="shared" si="378"/>
        <v>6520150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8000</v>
      </c>
      <c r="L1279" s="76">
        <f t="shared" si="378"/>
        <v>0</v>
      </c>
      <c r="M1279" s="76">
        <f t="shared" si="378"/>
        <v>8000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0</v>
      </c>
      <c r="L1280" s="76">
        <f t="shared" si="378"/>
        <v>0</v>
      </c>
      <c r="M1280" s="76">
        <f t="shared" si="378"/>
        <v>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7467298</v>
      </c>
      <c r="L1282" s="109">
        <f>SUM(L1269:L1281)</f>
        <v>160652</v>
      </c>
      <c r="M1282" s="109">
        <f>SUM(M1269:M1281)</f>
        <v>7627950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2.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sheetProtection algorithmName="SHA-512" hashValue="jK1eVuSFbI3LUOlJe7dvn47Vu67E9Ph0QaTj1Y6RMcbGU05jv1uFjqaC9xl1F0wULC95kVy6OoqiYz512C6drw==" saltValue="/jGZQv8S1JPGWWOZCzpZqA==" spinCount="100000" sheet="1" objects="1" scenarios="1"/>
  <mergeCells count="128"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</mergeCells>
  <printOptions gridLines="1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5" sqref="D1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7135298</v>
      </c>
      <c r="D3" s="47">
        <f>'PRIHODI-za popuniti'!D437</f>
        <v>153452</v>
      </c>
      <c r="E3" s="47">
        <f>'PRIHODI-za popuniti'!E437</f>
        <v>7288750</v>
      </c>
    </row>
    <row r="4" spans="1:8" ht="25.5" x14ac:dyDescent="0.2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2">
      <c r="A5" s="48"/>
      <c r="B5" s="49" t="s">
        <v>273</v>
      </c>
      <c r="C5" s="50">
        <f>SUM(C3:C4)</f>
        <v>7135298</v>
      </c>
      <c r="D5" s="50">
        <f t="shared" ref="D5:E5" si="0">SUM(D3:D4)</f>
        <v>153452</v>
      </c>
      <c r="E5" s="50">
        <f t="shared" si="0"/>
        <v>7288750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popuniti'!K1262</f>
        <v>7342098</v>
      </c>
      <c r="D7" s="47">
        <f>'POSEBNI DIO-za popuniti'!L1262</f>
        <v>158152</v>
      </c>
      <c r="E7" s="47">
        <f>'POSEBNI DIO-za popuniti'!M1262</f>
        <v>7500250</v>
      </c>
    </row>
    <row r="8" spans="1:8" ht="25.5" x14ac:dyDescent="0.2">
      <c r="A8" s="45">
        <v>4</v>
      </c>
      <c r="B8" s="46" t="s">
        <v>275</v>
      </c>
      <c r="C8" s="47">
        <f>'POSEBNI DIO-za popuniti'!K1263</f>
        <v>125200</v>
      </c>
      <c r="D8" s="47">
        <f>'POSEBNI DIO-za popuniti'!L1263</f>
        <v>2500</v>
      </c>
      <c r="E8" s="47">
        <f>'POSEBNI DIO-za popuniti'!M1263</f>
        <v>127700</v>
      </c>
    </row>
    <row r="9" spans="1:8" s="51" customFormat="1" x14ac:dyDescent="0.2">
      <c r="A9" s="48"/>
      <c r="B9" s="49" t="s">
        <v>276</v>
      </c>
      <c r="C9" s="50">
        <f>SUM(C7:C8)</f>
        <v>7467298</v>
      </c>
      <c r="D9" s="50">
        <f t="shared" ref="D9:E9" si="1">SUM(D7:D8)</f>
        <v>160652</v>
      </c>
      <c r="E9" s="50">
        <f t="shared" si="1"/>
        <v>7627950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popuniti'!K1264</f>
        <v>0</v>
      </c>
      <c r="D12" s="47">
        <f>'POSEBNI DIO-za popuniti'!L1264</f>
        <v>0</v>
      </c>
      <c r="E12" s="47">
        <f>'POSEBNI DIO-za popuniti'!M1264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>
        <v>339200</v>
      </c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332000</v>
      </c>
      <c r="D16" s="50">
        <f>'PRIHODI-za popuniti'!D440</f>
        <v>7200</v>
      </c>
      <c r="E16" s="50">
        <f>'PRIHODI-za popuniti'!E440</f>
        <v>339200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2022-04-14T13:44:56Z</cp:lastPrinted>
  <dcterms:created xsi:type="dcterms:W3CDTF">2020-10-13T07:17:24Z</dcterms:created>
  <dcterms:modified xsi:type="dcterms:W3CDTF">2022-04-29T12:05:15Z</dcterms:modified>
</cp:coreProperties>
</file>